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325"/>
  <workbookPr saveExternalLinkValues="0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EEF31D8A-3920-486D-A56D-4483C7990243}" xr6:coauthVersionLast="45" xr6:coauthVersionMax="45" xr10:uidLastSave="{00000000-0000-0000-0000-000000000000}"/>
  <workbookProtection workbookAlgorithmName="SHA-512" workbookHashValue="5qTRbv7cMGKzuGBBlHdnz+BYLQms5gMvj7f7YGL4sKNhvIQQpslzMhvZrWy//D4GpJNTQGdxqyTdXxGgiVKjgQ==" workbookSaltValue="DPvijBoOBm5TxQ9/JtomUg==" workbookSpinCount="100000" lockStructure="1"/>
  <bookViews>
    <workbookView xWindow="-120" yWindow="-120" windowWidth="20730" windowHeight="11160" xr2:uid="{00000000-000D-0000-FFFF-FFFF00000000}"/>
  </bookViews>
  <sheets>
    <sheet name="Прайс" sheetId="1" r:id="rId1"/>
    <sheet name="Супутні товари" sheetId="2" r:id="rId2"/>
    <sheet name="Прайс повний" sheetId="4" state="hidden" r:id="rId3"/>
    <sheet name="Замовлення" sheetId="6" r:id="rId4"/>
  </sheets>
  <definedNames>
    <definedName name="_xlnm._FilterDatabase" localSheetId="2" hidden="1">'Прайс повний'!$A$4:$L$4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269" i="4" l="1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I294" i="1" l="1"/>
  <c r="H294" i="1"/>
  <c r="K294" i="4"/>
  <c r="L294" i="4" s="1"/>
  <c r="J294" i="4"/>
  <c r="H41" i="1" l="1"/>
  <c r="F41" i="1"/>
  <c r="D41" i="4"/>
  <c r="E41" i="1"/>
  <c r="D41" i="1"/>
  <c r="C41" i="1"/>
  <c r="B41" i="1"/>
  <c r="K41" i="4"/>
  <c r="C269" i="1" l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68" i="4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68" i="1"/>
  <c r="D280" i="1"/>
  <c r="D281" i="1"/>
  <c r="D282" i="1"/>
  <c r="D274" i="1"/>
  <c r="D275" i="1"/>
  <c r="D276" i="1"/>
  <c r="D277" i="1"/>
  <c r="D278" i="1"/>
  <c r="D279" i="1"/>
  <c r="D269" i="1"/>
  <c r="D270" i="1"/>
  <c r="D271" i="1"/>
  <c r="D272" i="1"/>
  <c r="D273" i="1"/>
  <c r="B280" i="1"/>
  <c r="B281" i="1"/>
  <c r="B282" i="1"/>
  <c r="B277" i="1"/>
  <c r="B278" i="1"/>
  <c r="B279" i="1"/>
  <c r="B272" i="1"/>
  <c r="B273" i="1"/>
  <c r="B274" i="1"/>
  <c r="B275" i="1"/>
  <c r="B276" i="1"/>
  <c r="B269" i="1"/>
  <c r="B270" i="1"/>
  <c r="B271" i="1"/>
  <c r="D268" i="1"/>
  <c r="D265" i="1"/>
  <c r="C268" i="1"/>
  <c r="B268" i="1"/>
  <c r="K268" i="4"/>
  <c r="H239" i="1"/>
  <c r="H240" i="1"/>
  <c r="H241" i="1"/>
  <c r="H242" i="1"/>
  <c r="H243" i="1"/>
  <c r="F241" i="1"/>
  <c r="F239" i="1"/>
  <c r="F233" i="1"/>
  <c r="E240" i="1"/>
  <c r="E241" i="1"/>
  <c r="E242" i="1"/>
  <c r="E243" i="1"/>
  <c r="E239" i="1"/>
  <c r="E238" i="1"/>
  <c r="E237" i="1"/>
  <c r="E236" i="1"/>
  <c r="E235" i="1"/>
  <c r="E234" i="1"/>
  <c r="D239" i="1"/>
  <c r="D240" i="1"/>
  <c r="D241" i="1"/>
  <c r="D242" i="1"/>
  <c r="D243" i="1"/>
  <c r="C239" i="1"/>
  <c r="C240" i="1"/>
  <c r="C241" i="1"/>
  <c r="C242" i="1"/>
  <c r="C243" i="1"/>
  <c r="B239" i="1"/>
  <c r="B240" i="1"/>
  <c r="B241" i="1"/>
  <c r="B242" i="1"/>
  <c r="B243" i="1"/>
  <c r="K239" i="4"/>
  <c r="K240" i="4"/>
  <c r="K241" i="4"/>
  <c r="K242" i="4"/>
  <c r="K243" i="4"/>
  <c r="D243" i="4"/>
  <c r="D242" i="4"/>
  <c r="D241" i="4"/>
  <c r="D240" i="4"/>
  <c r="D239" i="4"/>
  <c r="H233" i="1"/>
  <c r="F230" i="1"/>
  <c r="E233" i="1"/>
  <c r="D233" i="1"/>
  <c r="C233" i="1"/>
  <c r="B233" i="1"/>
  <c r="K233" i="4"/>
  <c r="D233" i="4"/>
  <c r="H115" i="1"/>
  <c r="H116" i="1"/>
  <c r="K116" i="4"/>
  <c r="K115" i="4"/>
  <c r="K101" i="4"/>
  <c r="K102" i="4"/>
  <c r="K103" i="4"/>
  <c r="D116" i="4"/>
  <c r="D115" i="4"/>
  <c r="B101" i="1"/>
  <c r="B102" i="1"/>
  <c r="B103" i="1"/>
  <c r="C101" i="1"/>
  <c r="C102" i="1"/>
  <c r="C103" i="1"/>
  <c r="E101" i="1"/>
  <c r="E102" i="1"/>
  <c r="E103" i="1"/>
  <c r="D101" i="1"/>
  <c r="D102" i="1"/>
  <c r="D103" i="1"/>
  <c r="H101" i="1"/>
  <c r="H102" i="1"/>
  <c r="H103" i="1"/>
  <c r="D102" i="4"/>
  <c r="D103" i="4"/>
  <c r="D101" i="4"/>
  <c r="K74" i="4"/>
  <c r="H74" i="1"/>
  <c r="H69" i="1" l="1"/>
  <c r="H70" i="1"/>
  <c r="H71" i="1"/>
  <c r="H72" i="1"/>
  <c r="K69" i="4"/>
  <c r="K70" i="4"/>
  <c r="K71" i="4"/>
  <c r="K72" i="4"/>
  <c r="K326" i="4" l="1"/>
  <c r="K327" i="4"/>
  <c r="K325" i="4"/>
  <c r="K318" i="4"/>
  <c r="K319" i="4"/>
  <c r="K320" i="4"/>
  <c r="K321" i="4"/>
  <c r="K322" i="4"/>
  <c r="K323" i="4"/>
  <c r="L323" i="4" s="1"/>
  <c r="K324" i="4"/>
  <c r="B198" i="1"/>
  <c r="H198" i="1"/>
  <c r="E198" i="1"/>
  <c r="K198" i="4"/>
  <c r="D198" i="4"/>
  <c r="D198" i="1"/>
  <c r="K177" i="4" l="1"/>
  <c r="H177" i="1"/>
  <c r="B177" i="1"/>
  <c r="D177" i="4"/>
  <c r="F177" i="1"/>
  <c r="E177" i="1"/>
  <c r="D177" i="1"/>
  <c r="C177" i="1"/>
  <c r="K305" i="4" l="1"/>
  <c r="H305" i="1"/>
  <c r="H298" i="1"/>
  <c r="H295" i="1"/>
  <c r="H296" i="1"/>
  <c r="H297" i="1"/>
  <c r="H290" i="1"/>
  <c r="H291" i="1"/>
  <c r="H292" i="1"/>
  <c r="H293" i="1"/>
  <c r="H288" i="1"/>
  <c r="H284" i="1"/>
  <c r="D305" i="4"/>
  <c r="K252" i="4"/>
  <c r="K253" i="4"/>
  <c r="H252" i="1"/>
  <c r="H253" i="1"/>
  <c r="G252" i="1"/>
  <c r="G253" i="1"/>
  <c r="F252" i="1"/>
  <c r="F253" i="1"/>
  <c r="D252" i="1"/>
  <c r="D253" i="1"/>
  <c r="C252" i="1"/>
  <c r="C253" i="1"/>
  <c r="D252" i="4"/>
  <c r="D253" i="4"/>
  <c r="B252" i="1"/>
  <c r="B253" i="1"/>
  <c r="E253" i="1"/>
  <c r="E252" i="1"/>
  <c r="H218" i="1"/>
  <c r="K214" i="4"/>
  <c r="K215" i="4"/>
  <c r="K216" i="4"/>
  <c r="H217" i="1"/>
  <c r="H215" i="1"/>
  <c r="H216" i="1"/>
  <c r="H214" i="1"/>
  <c r="D216" i="4"/>
  <c r="D215" i="4"/>
  <c r="D214" i="4"/>
  <c r="H219" i="1"/>
  <c r="H220" i="1"/>
  <c r="K203" i="4"/>
  <c r="K204" i="4"/>
  <c r="H204" i="1"/>
  <c r="H203" i="1"/>
  <c r="D203" i="4"/>
  <c r="D204" i="4"/>
  <c r="K193" i="4" l="1"/>
  <c r="K194" i="4"/>
  <c r="K195" i="4"/>
  <c r="D194" i="4"/>
  <c r="D195" i="4"/>
  <c r="D193" i="4"/>
  <c r="H188" i="1"/>
  <c r="H189" i="1"/>
  <c r="H190" i="1"/>
  <c r="H191" i="1"/>
  <c r="H192" i="1"/>
  <c r="K180" i="4" l="1"/>
  <c r="K181" i="4"/>
  <c r="D181" i="4"/>
  <c r="D180" i="4"/>
  <c r="H8" i="2" l="1"/>
  <c r="H9" i="2"/>
  <c r="H10" i="2"/>
  <c r="H11" i="2"/>
  <c r="H12" i="2"/>
  <c r="H13" i="2"/>
  <c r="H14" i="2"/>
  <c r="H15" i="2"/>
  <c r="H6" i="2"/>
  <c r="K284" i="4" l="1"/>
  <c r="K317" i="4" l="1"/>
  <c r="E314" i="4"/>
  <c r="K308" i="4"/>
  <c r="K296" i="4"/>
  <c r="K288" i="4" l="1"/>
  <c r="K309" i="4" l="1"/>
  <c r="K310" i="4"/>
  <c r="K311" i="4"/>
  <c r="K312" i="4"/>
  <c r="K313" i="4"/>
  <c r="K314" i="4"/>
  <c r="K315" i="4"/>
  <c r="K316" i="4"/>
  <c r="K307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06" i="4"/>
  <c r="K304" i="4"/>
  <c r="K303" i="4"/>
  <c r="K302" i="4"/>
  <c r="K301" i="4"/>
  <c r="K300" i="4"/>
  <c r="K299" i="4"/>
  <c r="K291" i="4"/>
  <c r="K298" i="4"/>
  <c r="K297" i="4"/>
  <c r="K295" i="4"/>
  <c r="K293" i="4"/>
  <c r="K290" i="4"/>
  <c r="K292" i="4"/>
  <c r="K289" i="4"/>
  <c r="K286" i="4"/>
  <c r="K285" i="4"/>
  <c r="K287" i="4"/>
  <c r="K283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1" i="4"/>
  <c r="K250" i="4"/>
  <c r="K249" i="4"/>
  <c r="K248" i="4"/>
  <c r="K247" i="4"/>
  <c r="K246" i="4"/>
  <c r="K245" i="4"/>
  <c r="K244" i="4"/>
  <c r="K238" i="4"/>
  <c r="K237" i="4"/>
  <c r="K236" i="4"/>
  <c r="K235" i="4"/>
  <c r="K234" i="4"/>
  <c r="K232" i="4"/>
  <c r="K231" i="4"/>
  <c r="K230" i="4"/>
  <c r="K229" i="4"/>
  <c r="K228" i="4"/>
  <c r="K227" i="4"/>
  <c r="K226" i="4"/>
  <c r="K225" i="4"/>
  <c r="K224" i="4"/>
  <c r="K223" i="4"/>
  <c r="K222" i="4"/>
  <c r="K221" i="4"/>
  <c r="K220" i="4"/>
  <c r="K219" i="4"/>
  <c r="K218" i="4"/>
  <c r="K217" i="4"/>
  <c r="K213" i="4"/>
  <c r="K212" i="4"/>
  <c r="K211" i="4"/>
  <c r="K210" i="4"/>
  <c r="K209" i="4"/>
  <c r="K208" i="4"/>
  <c r="K207" i="4"/>
  <c r="K206" i="4"/>
  <c r="K205" i="4"/>
  <c r="K202" i="4"/>
  <c r="K201" i="4"/>
  <c r="K200" i="4"/>
  <c r="K199" i="4"/>
  <c r="K197" i="4"/>
  <c r="K196" i="4"/>
  <c r="K192" i="4"/>
  <c r="K191" i="4"/>
  <c r="K190" i="4"/>
  <c r="K189" i="4"/>
  <c r="K188" i="4"/>
  <c r="K187" i="4"/>
  <c r="K186" i="4"/>
  <c r="K185" i="4"/>
  <c r="K184" i="4"/>
  <c r="K183" i="4"/>
  <c r="K182" i="4"/>
  <c r="K179" i="4"/>
  <c r="K178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4" i="4"/>
  <c r="K113" i="4"/>
  <c r="K112" i="4"/>
  <c r="K111" i="4"/>
  <c r="K110" i="4"/>
  <c r="K109" i="4"/>
  <c r="K108" i="4"/>
  <c r="K107" i="4"/>
  <c r="K106" i="4"/>
  <c r="K105" i="4"/>
  <c r="K104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82" i="4"/>
  <c r="K81" i="4"/>
  <c r="K80" i="4"/>
  <c r="K79" i="4"/>
  <c r="K78" i="4"/>
  <c r="K77" i="4"/>
  <c r="K76" i="4"/>
  <c r="K75" i="4"/>
  <c r="K73" i="4"/>
  <c r="K68" i="4"/>
  <c r="K67" i="4"/>
  <c r="K66" i="4"/>
  <c r="K65" i="4"/>
  <c r="K64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7" i="4"/>
  <c r="K8" i="4"/>
  <c r="K9" i="4"/>
  <c r="K10" i="4"/>
  <c r="K11" i="4"/>
  <c r="K12" i="4"/>
  <c r="K13" i="4"/>
  <c r="K14" i="4"/>
  <c r="K15" i="4"/>
  <c r="K16" i="4"/>
  <c r="K6" i="4"/>
  <c r="I2" i="6"/>
  <c r="C37" i="6" l="1" a="1"/>
  <c r="C37" i="6" s="1"/>
  <c r="A37" i="6" a="1"/>
  <c r="A37" i="6" s="1"/>
  <c r="F7" i="6" a="1"/>
  <c r="F7" i="6" s="1"/>
  <c r="A10" i="6" a="1"/>
  <c r="A10" i="6" s="1"/>
  <c r="B11" i="6" a="1"/>
  <c r="B11" i="6" s="1"/>
  <c r="C12" i="6" a="1"/>
  <c r="C12" i="6" s="1"/>
  <c r="D13" i="6" a="1"/>
  <c r="D13" i="6" s="1"/>
  <c r="E14" i="6" a="1"/>
  <c r="E14" i="6" s="1"/>
  <c r="F15" i="6" a="1"/>
  <c r="F15" i="6" s="1"/>
  <c r="A18" i="6" a="1"/>
  <c r="A18" i="6" s="1"/>
  <c r="B19" i="6" a="1"/>
  <c r="B19" i="6" s="1"/>
  <c r="C20" i="6" a="1"/>
  <c r="C20" i="6" s="1"/>
  <c r="D21" i="6" a="1"/>
  <c r="D21" i="6" s="1"/>
  <c r="E22" i="6" a="1"/>
  <c r="E22" i="6" s="1"/>
  <c r="F23" i="6" a="1"/>
  <c r="F23" i="6" s="1"/>
  <c r="A26" i="6" a="1"/>
  <c r="A26" i="6" s="1"/>
  <c r="B27" i="6" a="1"/>
  <c r="B27" i="6" s="1"/>
  <c r="C28" i="6" a="1"/>
  <c r="C28" i="6" s="1"/>
  <c r="D29" i="6" a="1"/>
  <c r="D29" i="6" s="1"/>
  <c r="E30" i="6" a="1"/>
  <c r="E30" i="6" s="1"/>
  <c r="F31" i="6" a="1"/>
  <c r="F31" i="6" s="1"/>
  <c r="A34" i="6" a="1"/>
  <c r="A34" i="6" s="1"/>
  <c r="B35" i="6" a="1"/>
  <c r="B35" i="6" s="1"/>
  <c r="C36" i="6" a="1"/>
  <c r="C36" i="6" s="1"/>
  <c r="D37" i="6" a="1"/>
  <c r="D37" i="6" s="1"/>
  <c r="B6" i="6" a="1"/>
  <c r="B6" i="6" s="1"/>
  <c r="C7" i="6" a="1"/>
  <c r="C7" i="6" s="1"/>
  <c r="D8" i="6" a="1"/>
  <c r="D8" i="6" s="1"/>
  <c r="E9" i="6" a="1"/>
  <c r="E9" i="6" s="1"/>
  <c r="D11" i="6" a="1"/>
  <c r="D11" i="6" s="1"/>
  <c r="E12" i="6" a="1"/>
  <c r="E12" i="6" s="1"/>
  <c r="F13" i="6" a="1"/>
  <c r="F13" i="6" s="1"/>
  <c r="A16" i="6" a="1"/>
  <c r="A16" i="6" s="1"/>
  <c r="B17" i="6" a="1"/>
  <c r="B17" i="6" s="1"/>
  <c r="C18" i="6" a="1"/>
  <c r="C18" i="6" s="1"/>
  <c r="D19" i="6" a="1"/>
  <c r="D19" i="6" s="1"/>
  <c r="E20" i="6" a="1"/>
  <c r="E20" i="6" s="1"/>
  <c r="F21" i="6" a="1"/>
  <c r="F21" i="6" s="1"/>
  <c r="A24" i="6" a="1"/>
  <c r="A24" i="6" s="1"/>
  <c r="B25" i="6" a="1"/>
  <c r="B25" i="6" s="1"/>
  <c r="C26" i="6" a="1"/>
  <c r="C26" i="6" s="1"/>
  <c r="D27" i="6" a="1"/>
  <c r="D27" i="6" s="1"/>
  <c r="E28" i="6" a="1"/>
  <c r="E28" i="6" s="1"/>
  <c r="F29" i="6" a="1"/>
  <c r="F29" i="6" s="1"/>
  <c r="A32" i="6" a="1"/>
  <c r="A32" i="6" s="1"/>
  <c r="B33" i="6" a="1"/>
  <c r="B33" i="6" s="1"/>
  <c r="C34" i="6" a="1"/>
  <c r="C34" i="6" s="1"/>
  <c r="D35" i="6" a="1"/>
  <c r="D35" i="6" s="1"/>
  <c r="E36" i="6" a="1"/>
  <c r="E36" i="6" s="1"/>
  <c r="F37" i="6" a="1"/>
  <c r="F37" i="6" s="1"/>
  <c r="C6" i="6" a="1"/>
  <c r="C6" i="6" s="1"/>
  <c r="F6" i="6" a="1"/>
  <c r="F6" i="6" s="1"/>
  <c r="D7" i="6" a="1"/>
  <c r="D7" i="6" s="1"/>
  <c r="A9" i="6" a="1"/>
  <c r="A9" i="6" s="1"/>
  <c r="F9" i="6" a="1"/>
  <c r="F9" i="6" s="1"/>
  <c r="B10" i="6" a="1"/>
  <c r="B10" i="6" s="1"/>
  <c r="C11" i="6" a="1"/>
  <c r="C11" i="6" s="1"/>
  <c r="A12" i="6" a="1"/>
  <c r="A12" i="6" s="1"/>
  <c r="D12" i="6" a="1"/>
  <c r="D12" i="6" s="1"/>
  <c r="B13" i="6" a="1"/>
  <c r="B13" i="6" s="1"/>
  <c r="E13" i="6" a="1"/>
  <c r="E13" i="6" s="1"/>
  <c r="C14" i="6" a="1"/>
  <c r="C14" i="6" s="1"/>
  <c r="F14" i="6" a="1"/>
  <c r="F14" i="6" s="1"/>
  <c r="D15" i="6" a="1"/>
  <c r="D15" i="6" s="1"/>
  <c r="E16" i="6" a="1"/>
  <c r="E16" i="6" s="1"/>
  <c r="A17" i="6" a="1"/>
  <c r="A17" i="6" s="1"/>
  <c r="F17" i="6" a="1"/>
  <c r="F17" i="6" s="1"/>
  <c r="B18" i="6" a="1"/>
  <c r="B18" i="6" s="1"/>
  <c r="C19" i="6" a="1"/>
  <c r="C19" i="6" s="1"/>
  <c r="A20" i="6" a="1"/>
  <c r="A20" i="6" s="1"/>
  <c r="D20" i="6" a="1"/>
  <c r="D20" i="6" s="1"/>
  <c r="B21" i="6" a="1"/>
  <c r="B21" i="6" s="1"/>
  <c r="E21" i="6" a="1"/>
  <c r="E21" i="6" s="1"/>
  <c r="C22" i="6" a="1"/>
  <c r="C22" i="6" s="1"/>
  <c r="F22" i="6" a="1"/>
  <c r="F22" i="6" s="1"/>
  <c r="D23" i="6" a="1"/>
  <c r="D23" i="6" s="1"/>
  <c r="E24" i="6" a="1"/>
  <c r="E24" i="6" s="1"/>
  <c r="A25" i="6" a="1"/>
  <c r="A25" i="6" s="1"/>
  <c r="F25" i="6" a="1"/>
  <c r="F25" i="6" s="1"/>
  <c r="B26" i="6" a="1"/>
  <c r="B26" i="6" s="1"/>
  <c r="C27" i="6" a="1"/>
  <c r="C27" i="6" s="1"/>
  <c r="A28" i="6" a="1"/>
  <c r="A28" i="6" s="1"/>
  <c r="D28" i="6" a="1"/>
  <c r="D28" i="6" s="1"/>
  <c r="B29" i="6" a="1"/>
  <c r="B29" i="6" s="1"/>
  <c r="E29" i="6" a="1"/>
  <c r="E29" i="6" s="1"/>
  <c r="C30" i="6" a="1"/>
  <c r="C30" i="6" s="1"/>
  <c r="F30" i="6" a="1"/>
  <c r="F30" i="6" s="1"/>
  <c r="D31" i="6" a="1"/>
  <c r="D31" i="6" s="1"/>
  <c r="E32" i="6" a="1"/>
  <c r="E32" i="6" s="1"/>
  <c r="A33" i="6" a="1"/>
  <c r="A33" i="6" s="1"/>
  <c r="F33" i="6" a="1"/>
  <c r="F33" i="6" s="1"/>
  <c r="B34" i="6" a="1"/>
  <c r="B34" i="6" s="1"/>
  <c r="C35" i="6" a="1"/>
  <c r="C35" i="6" s="1"/>
  <c r="A36" i="6" a="1"/>
  <c r="A36" i="6" s="1"/>
  <c r="D36" i="6" a="1"/>
  <c r="D36" i="6" s="1"/>
  <c r="B37" i="6" a="1"/>
  <c r="B37" i="6" s="1"/>
  <c r="E37" i="6" a="1"/>
  <c r="E37" i="6" s="1"/>
  <c r="B8" i="6" a="1"/>
  <c r="B8" i="6" s="1"/>
  <c r="C9" i="6" a="1"/>
  <c r="C9" i="6" s="1"/>
  <c r="D10" i="6" a="1"/>
  <c r="D10" i="6" s="1"/>
  <c r="E11" i="6" a="1"/>
  <c r="E11" i="6" s="1"/>
  <c r="F12" i="6" a="1"/>
  <c r="F12" i="6" s="1"/>
  <c r="A15" i="6" a="1"/>
  <c r="A15" i="6" s="1"/>
  <c r="B16" i="6" a="1"/>
  <c r="B16" i="6" s="1"/>
  <c r="C17" i="6" a="1"/>
  <c r="C17" i="6" s="1"/>
  <c r="D18" i="6" a="1"/>
  <c r="D18" i="6" s="1"/>
  <c r="E19" i="6" a="1"/>
  <c r="E19" i="6" s="1"/>
  <c r="F20" i="6" a="1"/>
  <c r="F20" i="6" s="1"/>
  <c r="A23" i="6" a="1"/>
  <c r="A23" i="6" s="1"/>
  <c r="B24" i="6" a="1"/>
  <c r="B24" i="6" s="1"/>
  <c r="C25" i="6" a="1"/>
  <c r="C25" i="6" s="1"/>
  <c r="D26" i="6" a="1"/>
  <c r="D26" i="6" s="1"/>
  <c r="E27" i="6" a="1"/>
  <c r="E27" i="6" s="1"/>
  <c r="F28" i="6" a="1"/>
  <c r="F28" i="6" s="1"/>
  <c r="A31" i="6" a="1"/>
  <c r="A31" i="6" s="1"/>
  <c r="B32" i="6" a="1"/>
  <c r="B32" i="6" s="1"/>
  <c r="C33" i="6" a="1"/>
  <c r="C33" i="6" s="1"/>
  <c r="D34" i="6" a="1"/>
  <c r="D34" i="6" s="1"/>
  <c r="E35" i="6" a="1"/>
  <c r="E35" i="6" s="1"/>
  <c r="F36" i="6" a="1"/>
  <c r="F36" i="6" s="1"/>
  <c r="A8" i="6" a="1"/>
  <c r="A8" i="6" s="1"/>
  <c r="B9" i="6" a="1"/>
  <c r="B9" i="6" s="1"/>
  <c r="C10" i="6" a="1"/>
  <c r="C10" i="6" s="1"/>
  <c r="F10" i="6" a="1"/>
  <c r="F10" i="6" s="1"/>
  <c r="A13" i="6" a="1"/>
  <c r="A13" i="6" s="1"/>
  <c r="B14" i="6" a="1"/>
  <c r="B14" i="6" s="1"/>
  <c r="C15" i="6" a="1"/>
  <c r="C15" i="6" s="1"/>
  <c r="D16" i="6" a="1"/>
  <c r="D16" i="6" s="1"/>
  <c r="E17" i="6" a="1"/>
  <c r="E17" i="6" s="1"/>
  <c r="F18" i="6" a="1"/>
  <c r="F18" i="6" s="1"/>
  <c r="A21" i="6" a="1"/>
  <c r="A21" i="6" s="1"/>
  <c r="B22" i="6" a="1"/>
  <c r="B22" i="6" s="1"/>
  <c r="C23" i="6" a="1"/>
  <c r="C23" i="6" s="1"/>
  <c r="D24" i="6" a="1"/>
  <c r="D24" i="6" s="1"/>
  <c r="E25" i="6" a="1"/>
  <c r="E25" i="6" s="1"/>
  <c r="F26" i="6" a="1"/>
  <c r="F26" i="6" s="1"/>
  <c r="A29" i="6" a="1"/>
  <c r="A29" i="6" s="1"/>
  <c r="B30" i="6" a="1"/>
  <c r="B30" i="6" s="1"/>
  <c r="C31" i="6" a="1"/>
  <c r="C31" i="6" s="1"/>
  <c r="D32" i="6" a="1"/>
  <c r="D32" i="6" s="1"/>
  <c r="E33" i="6" a="1"/>
  <c r="E33" i="6" s="1"/>
  <c r="F34" i="6" a="1"/>
  <c r="F34" i="6" s="1"/>
  <c r="D6" i="6" a="1"/>
  <c r="D6" i="6" s="1"/>
  <c r="B7" i="6" a="1"/>
  <c r="B7" i="6" s="1"/>
  <c r="C8" i="6" a="1"/>
  <c r="C8" i="6" s="1"/>
  <c r="F8" i="6" a="1"/>
  <c r="F8" i="6" s="1"/>
  <c r="D9" i="6" a="1"/>
  <c r="D9" i="6" s="1"/>
  <c r="E10" i="6" a="1"/>
  <c r="E10" i="6" s="1"/>
  <c r="A11" i="6" a="1"/>
  <c r="A11" i="6" s="1"/>
  <c r="F11" i="6" a="1"/>
  <c r="F11" i="6" s="1"/>
  <c r="B12" i="6" a="1"/>
  <c r="B12" i="6" s="1"/>
  <c r="C13" i="6" a="1"/>
  <c r="C13" i="6" s="1"/>
  <c r="A14" i="6" a="1"/>
  <c r="A14" i="6" s="1"/>
  <c r="D14" i="6" a="1"/>
  <c r="D14" i="6" s="1"/>
  <c r="B15" i="6" a="1"/>
  <c r="B15" i="6" s="1"/>
  <c r="E15" i="6" a="1"/>
  <c r="E15" i="6" s="1"/>
  <c r="C16" i="6" a="1"/>
  <c r="C16" i="6" s="1"/>
  <c r="F16" i="6" a="1"/>
  <c r="F16" i="6" s="1"/>
  <c r="D17" i="6" a="1"/>
  <c r="D17" i="6" s="1"/>
  <c r="E18" i="6" a="1"/>
  <c r="E18" i="6" s="1"/>
  <c r="A19" i="6" a="1"/>
  <c r="A19" i="6" s="1"/>
  <c r="F19" i="6" a="1"/>
  <c r="F19" i="6" s="1"/>
  <c r="B20" i="6" a="1"/>
  <c r="B20" i="6" s="1"/>
  <c r="C21" i="6" a="1"/>
  <c r="C21" i="6" s="1"/>
  <c r="A22" i="6" a="1"/>
  <c r="A22" i="6" s="1"/>
  <c r="D22" i="6" a="1"/>
  <c r="D22" i="6" s="1"/>
  <c r="B23" i="6" a="1"/>
  <c r="B23" i="6" s="1"/>
  <c r="E23" i="6" a="1"/>
  <c r="E23" i="6" s="1"/>
  <c r="C24" i="6" a="1"/>
  <c r="C24" i="6" s="1"/>
  <c r="F24" i="6" a="1"/>
  <c r="F24" i="6" s="1"/>
  <c r="D25" i="6" a="1"/>
  <c r="D25" i="6" s="1"/>
  <c r="E26" i="6" a="1"/>
  <c r="E26" i="6" s="1"/>
  <c r="A27" i="6" a="1"/>
  <c r="A27" i="6" s="1"/>
  <c r="F27" i="6" a="1"/>
  <c r="F27" i="6" s="1"/>
  <c r="B28" i="6" a="1"/>
  <c r="B28" i="6" s="1"/>
  <c r="C29" i="6" a="1"/>
  <c r="C29" i="6" s="1"/>
  <c r="A30" i="6" a="1"/>
  <c r="A30" i="6" s="1"/>
  <c r="D30" i="6" a="1"/>
  <c r="D30" i="6" s="1"/>
  <c r="B31" i="6" a="1"/>
  <c r="B31" i="6" s="1"/>
  <c r="E31" i="6" a="1"/>
  <c r="E31" i="6" s="1"/>
  <c r="C32" i="6" a="1"/>
  <c r="C32" i="6" s="1"/>
  <c r="F32" i="6" a="1"/>
  <c r="F32" i="6" s="1"/>
  <c r="D33" i="6" a="1"/>
  <c r="D33" i="6" s="1"/>
  <c r="E34" i="6" a="1"/>
  <c r="E34" i="6" s="1"/>
  <c r="A35" i="6" a="1"/>
  <c r="A35" i="6" s="1"/>
  <c r="F35" i="6" a="1"/>
  <c r="F35" i="6" s="1"/>
  <c r="B36" i="6" a="1"/>
  <c r="B36" i="6" s="1"/>
  <c r="C5" i="6" a="1"/>
  <c r="C5" i="6" s="1"/>
  <c r="B5" i="6" a="1"/>
  <c r="B5" i="6" s="1"/>
  <c r="D5" i="6" a="1"/>
  <c r="D5" i="6" s="1"/>
  <c r="F5" i="6" a="1"/>
  <c r="F5" i="6" s="1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64" i="4"/>
  <c r="L117" i="4"/>
  <c r="L170" i="4"/>
  <c r="L182" i="4"/>
  <c r="L254" i="4"/>
  <c r="L258" i="4"/>
  <c r="L261" i="4"/>
  <c r="L283" i="4"/>
  <c r="L306" i="4"/>
  <c r="H266" i="1"/>
  <c r="H265" i="1"/>
  <c r="H264" i="1"/>
  <c r="H263" i="1"/>
  <c r="H262" i="1"/>
  <c r="H260" i="1"/>
  <c r="H259" i="1"/>
  <c r="I258" i="1"/>
  <c r="H258" i="1"/>
  <c r="H257" i="1"/>
  <c r="H256" i="1"/>
  <c r="H255" i="1"/>
  <c r="H251" i="1"/>
  <c r="H250" i="1"/>
  <c r="H249" i="1"/>
  <c r="H248" i="1"/>
  <c r="H247" i="1"/>
  <c r="H246" i="1"/>
  <c r="H245" i="1"/>
  <c r="H244" i="1"/>
  <c r="H238" i="1"/>
  <c r="H237" i="1"/>
  <c r="H236" i="1"/>
  <c r="H235" i="1"/>
  <c r="H234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13" i="1"/>
  <c r="H212" i="1"/>
  <c r="H211" i="1"/>
  <c r="H210" i="1"/>
  <c r="H209" i="1"/>
  <c r="H208" i="1"/>
  <c r="H207" i="1"/>
  <c r="H206" i="1"/>
  <c r="H205" i="1"/>
  <c r="H202" i="1"/>
  <c r="H201" i="1"/>
  <c r="H200" i="1"/>
  <c r="H199" i="1"/>
  <c r="H197" i="1"/>
  <c r="H196" i="1"/>
  <c r="H187" i="1"/>
  <c r="H186" i="1"/>
  <c r="H185" i="1"/>
  <c r="H184" i="1"/>
  <c r="H183" i="1"/>
  <c r="H179" i="1"/>
  <c r="H178" i="1"/>
  <c r="H174" i="1"/>
  <c r="H173" i="1"/>
  <c r="H172" i="1"/>
  <c r="H171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4" i="1"/>
  <c r="H113" i="1"/>
  <c r="H112" i="1"/>
  <c r="H111" i="1"/>
  <c r="H110" i="1"/>
  <c r="H109" i="1"/>
  <c r="H108" i="1"/>
  <c r="H107" i="1"/>
  <c r="H106" i="1"/>
  <c r="H105" i="1"/>
  <c r="H104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3" i="1"/>
  <c r="H68" i="1"/>
  <c r="H67" i="1"/>
  <c r="H66" i="1"/>
  <c r="H65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D316" i="4"/>
  <c r="D315" i="4"/>
  <c r="D314" i="4"/>
  <c r="D313" i="4"/>
  <c r="D312" i="4"/>
  <c r="D311" i="4"/>
  <c r="D310" i="4"/>
  <c r="D309" i="4"/>
  <c r="D307" i="4"/>
  <c r="D304" i="4"/>
  <c r="D303" i="4"/>
  <c r="D302" i="4"/>
  <c r="D301" i="4"/>
  <c r="D300" i="4"/>
  <c r="D299" i="4"/>
  <c r="D291" i="4"/>
  <c r="D298" i="4"/>
  <c r="D297" i="4"/>
  <c r="D295" i="4"/>
  <c r="D293" i="4"/>
  <c r="D290" i="4"/>
  <c r="D292" i="4"/>
  <c r="D289" i="4"/>
  <c r="A7" i="6" s="1" a="1"/>
  <c r="A7" i="6" s="1"/>
  <c r="D286" i="4"/>
  <c r="D285" i="4"/>
  <c r="D284" i="4"/>
  <c r="D287" i="4"/>
  <c r="D266" i="4"/>
  <c r="D265" i="4"/>
  <c r="D264" i="4"/>
  <c r="D263" i="4"/>
  <c r="D262" i="4"/>
  <c r="D258" i="4"/>
  <c r="D257" i="4"/>
  <c r="D256" i="4"/>
  <c r="D255" i="4"/>
  <c r="D237" i="4"/>
  <c r="D238" i="4"/>
  <c r="D244" i="4"/>
  <c r="D245" i="4"/>
  <c r="D246" i="4"/>
  <c r="D247" i="4"/>
  <c r="D248" i="4"/>
  <c r="D249" i="4"/>
  <c r="D250" i="4"/>
  <c r="D251" i="4"/>
  <c r="D224" i="4"/>
  <c r="D225" i="4"/>
  <c r="D226" i="4"/>
  <c r="D227" i="4"/>
  <c r="D228" i="4"/>
  <c r="D229" i="4"/>
  <c r="D230" i="4"/>
  <c r="D231" i="4"/>
  <c r="D232" i="4"/>
  <c r="D234" i="4"/>
  <c r="D235" i="4"/>
  <c r="D236" i="4"/>
  <c r="D202" i="4"/>
  <c r="D205" i="4"/>
  <c r="D206" i="4"/>
  <c r="D207" i="4"/>
  <c r="D208" i="4"/>
  <c r="D209" i="4"/>
  <c r="D210" i="4"/>
  <c r="D211" i="4"/>
  <c r="D212" i="4"/>
  <c r="D213" i="4"/>
  <c r="D221" i="4"/>
  <c r="D222" i="4"/>
  <c r="D223" i="4"/>
  <c r="D184" i="4"/>
  <c r="D185" i="4"/>
  <c r="D186" i="4"/>
  <c r="D187" i="4"/>
  <c r="D188" i="4"/>
  <c r="D189" i="4"/>
  <c r="D190" i="4"/>
  <c r="D191" i="4"/>
  <c r="D192" i="4"/>
  <c r="D196" i="4"/>
  <c r="D197" i="4"/>
  <c r="D199" i="4"/>
  <c r="D200" i="4"/>
  <c r="D201" i="4"/>
  <c r="D183" i="4"/>
  <c r="D179" i="4"/>
  <c r="D178" i="4"/>
  <c r="D176" i="4"/>
  <c r="D175" i="4"/>
  <c r="D174" i="4"/>
  <c r="D173" i="4"/>
  <c r="D172" i="4"/>
  <c r="D171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4" i="4"/>
  <c r="D113" i="4"/>
  <c r="D112" i="4"/>
  <c r="D111" i="4"/>
  <c r="D110" i="4"/>
  <c r="D109" i="4"/>
  <c r="D108" i="4"/>
  <c r="D107" i="4"/>
  <c r="D106" i="4"/>
  <c r="D105" i="4"/>
  <c r="D104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3" i="4"/>
  <c r="D68" i="4"/>
  <c r="D67" i="4"/>
  <c r="D66" i="4"/>
  <c r="D65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" i="4"/>
  <c r="A6" i="6" l="1" a="1"/>
  <c r="A6" i="6" s="1"/>
  <c r="A5" i="6" a="1"/>
  <c r="A5" i="6" s="1"/>
  <c r="D23" i="4"/>
  <c r="F256" i="4"/>
  <c r="F258" i="4"/>
  <c r="F259" i="4"/>
  <c r="F260" i="4"/>
  <c r="D230" i="1"/>
  <c r="E226" i="4"/>
  <c r="D146" i="1"/>
  <c r="D145" i="1"/>
  <c r="D144" i="1"/>
  <c r="D137" i="1"/>
  <c r="D132" i="1"/>
  <c r="D127" i="1"/>
  <c r="D126" i="1"/>
  <c r="F1" i="6" l="1"/>
  <c r="J2" i="4"/>
  <c r="J41" i="4" s="1"/>
  <c r="I41" i="1" l="1"/>
  <c r="L41" i="4"/>
  <c r="J272" i="4"/>
  <c r="J276" i="4"/>
  <c r="J280" i="4"/>
  <c r="J273" i="4"/>
  <c r="J281" i="4"/>
  <c r="J274" i="4"/>
  <c r="J282" i="4"/>
  <c r="J271" i="4"/>
  <c r="J275" i="4"/>
  <c r="J279" i="4"/>
  <c r="J268" i="4"/>
  <c r="J269" i="4"/>
  <c r="J277" i="4"/>
  <c r="J270" i="4"/>
  <c r="J278" i="4"/>
  <c r="J233" i="4"/>
  <c r="I233" i="1" s="1"/>
  <c r="J243" i="4"/>
  <c r="J239" i="4"/>
  <c r="J242" i="4"/>
  <c r="J241" i="4"/>
  <c r="J240" i="4"/>
  <c r="J115" i="4"/>
  <c r="J116" i="4"/>
  <c r="J74" i="4"/>
  <c r="L74" i="4" s="1"/>
  <c r="J103" i="4"/>
  <c r="J102" i="4"/>
  <c r="J101" i="4"/>
  <c r="J106" i="4"/>
  <c r="J69" i="4"/>
  <c r="J70" i="4"/>
  <c r="J72" i="4"/>
  <c r="J71" i="4"/>
  <c r="J198" i="4"/>
  <c r="I198" i="1" s="1"/>
  <c r="J326" i="4"/>
  <c r="J325" i="4"/>
  <c r="J327" i="4"/>
  <c r="J324" i="4"/>
  <c r="J305" i="4"/>
  <c r="I305" i="1" s="1"/>
  <c r="J177" i="4"/>
  <c r="J253" i="4"/>
  <c r="J252" i="4"/>
  <c r="J215" i="4"/>
  <c r="J214" i="4"/>
  <c r="J216" i="4"/>
  <c r="J204" i="4"/>
  <c r="J203" i="4"/>
  <c r="J195" i="4"/>
  <c r="J194" i="4"/>
  <c r="J193" i="4"/>
  <c r="J181" i="4"/>
  <c r="J180" i="4"/>
  <c r="J200" i="4"/>
  <c r="I200" i="1" s="1"/>
  <c r="J190" i="4"/>
  <c r="J196" i="4"/>
  <c r="I196" i="1" s="1"/>
  <c r="J189" i="4"/>
  <c r="J192" i="4"/>
  <c r="J188" i="4"/>
  <c r="J197" i="4"/>
  <c r="I197" i="1" s="1"/>
  <c r="J191" i="4"/>
  <c r="J199" i="4"/>
  <c r="J319" i="4"/>
  <c r="L319" i="4" s="1"/>
  <c r="J322" i="4"/>
  <c r="J320" i="4"/>
  <c r="L320" i="4" s="1"/>
  <c r="J317" i="4"/>
  <c r="J318" i="4"/>
  <c r="L318" i="4" s="1"/>
  <c r="J308" i="4"/>
  <c r="J321" i="4"/>
  <c r="L321" i="4" s="1"/>
  <c r="J288" i="4"/>
  <c r="L288" i="4" s="1"/>
  <c r="J296" i="4"/>
  <c r="L296" i="4" s="1"/>
  <c r="J315" i="4"/>
  <c r="J316" i="4"/>
  <c r="J312" i="4"/>
  <c r="J307" i="4"/>
  <c r="J313" i="4"/>
  <c r="J309" i="4"/>
  <c r="J314" i="4"/>
  <c r="J310" i="4"/>
  <c r="J311" i="4"/>
  <c r="J285" i="4"/>
  <c r="J290" i="4"/>
  <c r="J298" i="4"/>
  <c r="J301" i="4"/>
  <c r="J287" i="4"/>
  <c r="I287" i="1" s="1"/>
  <c r="J207" i="4"/>
  <c r="J211" i="4"/>
  <c r="J218" i="4"/>
  <c r="J222" i="4"/>
  <c r="J226" i="4"/>
  <c r="J230" i="4"/>
  <c r="J235" i="4"/>
  <c r="J244" i="4"/>
  <c r="J248" i="4"/>
  <c r="J289" i="4"/>
  <c r="J299" i="4"/>
  <c r="J205" i="4"/>
  <c r="J213" i="4"/>
  <c r="J224" i="4"/>
  <c r="J232" i="4"/>
  <c r="J246" i="4"/>
  <c r="J286" i="4"/>
  <c r="J302" i="4"/>
  <c r="J208" i="4"/>
  <c r="J219" i="4"/>
  <c r="J227" i="4"/>
  <c r="J236" i="4"/>
  <c r="J249" i="4"/>
  <c r="J284" i="4"/>
  <c r="E6" i="6" s="1" a="1"/>
  <c r="E6" i="6" s="1"/>
  <c r="J292" i="4"/>
  <c r="J297" i="4"/>
  <c r="J300" i="4"/>
  <c r="J304" i="4"/>
  <c r="J206" i="4"/>
  <c r="J210" i="4"/>
  <c r="J217" i="4"/>
  <c r="J221" i="4"/>
  <c r="J225" i="4"/>
  <c r="J229" i="4"/>
  <c r="J234" i="4"/>
  <c r="J238" i="4"/>
  <c r="J247" i="4"/>
  <c r="J251" i="4"/>
  <c r="J295" i="4"/>
  <c r="J303" i="4"/>
  <c r="J209" i="4"/>
  <c r="J220" i="4"/>
  <c r="J228" i="4"/>
  <c r="J237" i="4"/>
  <c r="J250" i="4"/>
  <c r="J293" i="4"/>
  <c r="J291" i="4"/>
  <c r="J202" i="4"/>
  <c r="J212" i="4"/>
  <c r="J223" i="4"/>
  <c r="J231" i="4"/>
  <c r="J245" i="4"/>
  <c r="J126" i="4"/>
  <c r="J130" i="4"/>
  <c r="J134" i="4"/>
  <c r="J138" i="4"/>
  <c r="J142" i="4"/>
  <c r="J146" i="4"/>
  <c r="J150" i="4"/>
  <c r="J154" i="4"/>
  <c r="J158" i="4"/>
  <c r="J162" i="4"/>
  <c r="J166" i="4"/>
  <c r="J121" i="4"/>
  <c r="J68" i="4"/>
  <c r="J77" i="4"/>
  <c r="J81" i="4"/>
  <c r="J85" i="4"/>
  <c r="J89" i="4"/>
  <c r="J93" i="4"/>
  <c r="J97" i="4"/>
  <c r="J104" i="4"/>
  <c r="J108" i="4"/>
  <c r="J112" i="4"/>
  <c r="J55" i="4"/>
  <c r="J59" i="4"/>
  <c r="J63" i="4"/>
  <c r="J44" i="4"/>
  <c r="J48" i="4"/>
  <c r="J52" i="4"/>
  <c r="J31" i="4"/>
  <c r="J35" i="4"/>
  <c r="J39" i="4"/>
  <c r="J23" i="4"/>
  <c r="J27" i="4"/>
  <c r="J8" i="4"/>
  <c r="J12" i="4"/>
  <c r="J16" i="4"/>
  <c r="J6" i="4"/>
  <c r="J125" i="4"/>
  <c r="J129" i="4"/>
  <c r="J133" i="4"/>
  <c r="J137" i="4"/>
  <c r="J141" i="4"/>
  <c r="J145" i="4"/>
  <c r="J149" i="4"/>
  <c r="J153" i="4"/>
  <c r="J157" i="4"/>
  <c r="J161" i="4"/>
  <c r="J165" i="4"/>
  <c r="J169" i="4"/>
  <c r="J120" i="4"/>
  <c r="J67" i="4"/>
  <c r="J76" i="4"/>
  <c r="J80" i="4"/>
  <c r="J84" i="4"/>
  <c r="J88" i="4"/>
  <c r="J92" i="4"/>
  <c r="J96" i="4"/>
  <c r="J100" i="4"/>
  <c r="J107" i="4"/>
  <c r="J111" i="4"/>
  <c r="J65" i="4"/>
  <c r="J58" i="4"/>
  <c r="J62" i="4"/>
  <c r="J43" i="4"/>
  <c r="J47" i="4"/>
  <c r="J51" i="4"/>
  <c r="J30" i="4"/>
  <c r="J34" i="4"/>
  <c r="J38" i="4"/>
  <c r="J22" i="4"/>
  <c r="J26" i="4"/>
  <c r="J7" i="4"/>
  <c r="J11" i="4"/>
  <c r="J15" i="4"/>
  <c r="J19" i="4"/>
  <c r="J124" i="4"/>
  <c r="J128" i="4"/>
  <c r="J132" i="4"/>
  <c r="J136" i="4"/>
  <c r="J140" i="4"/>
  <c r="J144" i="4"/>
  <c r="J148" i="4"/>
  <c r="J152" i="4"/>
  <c r="J156" i="4"/>
  <c r="J160" i="4"/>
  <c r="J164" i="4"/>
  <c r="J168" i="4"/>
  <c r="J119" i="4"/>
  <c r="J66" i="4"/>
  <c r="J75" i="4"/>
  <c r="J79" i="4"/>
  <c r="J83" i="4"/>
  <c r="J87" i="4"/>
  <c r="J91" i="4"/>
  <c r="J95" i="4"/>
  <c r="J99" i="4"/>
  <c r="J110" i="4"/>
  <c r="J114" i="4"/>
  <c r="J57" i="4"/>
  <c r="J61" i="4"/>
  <c r="J42" i="4"/>
  <c r="J46" i="4"/>
  <c r="J50" i="4"/>
  <c r="J54" i="4"/>
  <c r="J33" i="4"/>
  <c r="J37" i="4"/>
  <c r="J21" i="4"/>
  <c r="J25" i="4"/>
  <c r="J29" i="4"/>
  <c r="J10" i="4"/>
  <c r="J14" i="4"/>
  <c r="J18" i="4"/>
  <c r="J123" i="4"/>
  <c r="J127" i="4"/>
  <c r="J131" i="4"/>
  <c r="J135" i="4"/>
  <c r="J139" i="4"/>
  <c r="J143" i="4"/>
  <c r="J147" i="4"/>
  <c r="J151" i="4"/>
  <c r="J155" i="4"/>
  <c r="J159" i="4"/>
  <c r="J163" i="4"/>
  <c r="J167" i="4"/>
  <c r="J122" i="4"/>
  <c r="J118" i="4"/>
  <c r="J73" i="4"/>
  <c r="J78" i="4"/>
  <c r="J82" i="4"/>
  <c r="J86" i="4"/>
  <c r="J90" i="4"/>
  <c r="J94" i="4"/>
  <c r="J98" i="4"/>
  <c r="J105" i="4"/>
  <c r="J109" i="4"/>
  <c r="J113" i="4"/>
  <c r="J56" i="4"/>
  <c r="J60" i="4"/>
  <c r="J40" i="4"/>
  <c r="J45" i="4"/>
  <c r="J49" i="4"/>
  <c r="J53" i="4"/>
  <c r="J32" i="4"/>
  <c r="J36" i="4"/>
  <c r="J20" i="4"/>
  <c r="J24" i="4"/>
  <c r="J28" i="4"/>
  <c r="J9" i="4"/>
  <c r="J13" i="4"/>
  <c r="J17" i="4"/>
  <c r="B126" i="1"/>
  <c r="C126" i="1"/>
  <c r="E126" i="1"/>
  <c r="F126" i="1"/>
  <c r="L273" i="4" l="1"/>
  <c r="I273" i="1"/>
  <c r="L278" i="4"/>
  <c r="I278" i="1"/>
  <c r="L268" i="4"/>
  <c r="I268" i="1"/>
  <c r="L282" i="4"/>
  <c r="I282" i="1"/>
  <c r="L280" i="4"/>
  <c r="I280" i="1"/>
  <c r="L271" i="4"/>
  <c r="I271" i="1"/>
  <c r="L270" i="4"/>
  <c r="I270" i="1"/>
  <c r="L279" i="4"/>
  <c r="I279" i="1"/>
  <c r="L274" i="4"/>
  <c r="I274" i="1"/>
  <c r="L276" i="4"/>
  <c r="I276" i="1"/>
  <c r="L269" i="4"/>
  <c r="I269" i="1"/>
  <c r="L277" i="4"/>
  <c r="I277" i="1"/>
  <c r="L275" i="4"/>
  <c r="I275" i="1"/>
  <c r="L281" i="4"/>
  <c r="I281" i="1"/>
  <c r="L272" i="4"/>
  <c r="I272" i="1"/>
  <c r="L233" i="4"/>
  <c r="I74" i="1"/>
  <c r="L242" i="4"/>
  <c r="I242" i="1"/>
  <c r="I239" i="1"/>
  <c r="L239" i="4"/>
  <c r="I240" i="1"/>
  <c r="L240" i="4"/>
  <c r="I243" i="1"/>
  <c r="L243" i="4"/>
  <c r="L241" i="4"/>
  <c r="I241" i="1"/>
  <c r="I103" i="1"/>
  <c r="L103" i="4"/>
  <c r="I101" i="1"/>
  <c r="L101" i="4"/>
  <c r="I116" i="1"/>
  <c r="L116" i="4"/>
  <c r="I102" i="1"/>
  <c r="L102" i="4"/>
  <c r="I115" i="1"/>
  <c r="L115" i="4"/>
  <c r="L70" i="4"/>
  <c r="I70" i="1"/>
  <c r="L72" i="4"/>
  <c r="I72" i="1"/>
  <c r="I69" i="1"/>
  <c r="L69" i="4"/>
  <c r="L71" i="4"/>
  <c r="I71" i="1"/>
  <c r="L198" i="4"/>
  <c r="E7" i="6" a="1"/>
  <c r="E7" i="6" s="1"/>
  <c r="I315" i="1"/>
  <c r="L325" i="4"/>
  <c r="I312" i="1"/>
  <c r="L322" i="4"/>
  <c r="I317" i="1"/>
  <c r="E8" i="6" a="1"/>
  <c r="E8" i="6" s="1"/>
  <c r="L327" i="4"/>
  <c r="I316" i="1"/>
  <c r="L326" i="4"/>
  <c r="I314" i="1"/>
  <c r="L324" i="4"/>
  <c r="L305" i="4"/>
  <c r="I177" i="1"/>
  <c r="L177" i="4"/>
  <c r="I308" i="1"/>
  <c r="I309" i="1"/>
  <c r="L317" i="4"/>
  <c r="I307" i="1"/>
  <c r="I311" i="1"/>
  <c r="I310" i="1"/>
  <c r="I252" i="1"/>
  <c r="L252" i="4"/>
  <c r="I253" i="1"/>
  <c r="L253" i="4"/>
  <c r="E5" i="6" a="1"/>
  <c r="E5" i="6" s="1"/>
  <c r="I216" i="1"/>
  <c r="L216" i="4"/>
  <c r="I214" i="1"/>
  <c r="L214" i="4"/>
  <c r="I215" i="1"/>
  <c r="L215" i="4"/>
  <c r="I203" i="1"/>
  <c r="L203" i="4"/>
  <c r="I204" i="1"/>
  <c r="L204" i="4"/>
  <c r="I193" i="1"/>
  <c r="L193" i="4"/>
  <c r="I194" i="1"/>
  <c r="L194" i="4"/>
  <c r="I195" i="1"/>
  <c r="L195" i="4"/>
  <c r="I180" i="1"/>
  <c r="L180" i="4"/>
  <c r="I181" i="1"/>
  <c r="L181" i="4"/>
  <c r="L191" i="4"/>
  <c r="I191" i="1"/>
  <c r="L189" i="4"/>
  <c r="I189" i="1"/>
  <c r="L188" i="4"/>
  <c r="I188" i="1"/>
  <c r="L190" i="4"/>
  <c r="I190" i="1"/>
  <c r="L199" i="4"/>
  <c r="I199" i="1"/>
  <c r="L192" i="4"/>
  <c r="I192" i="1"/>
  <c r="L197" i="4"/>
  <c r="L196" i="4"/>
  <c r="L314" i="4"/>
  <c r="I13" i="2"/>
  <c r="L312" i="4"/>
  <c r="I11" i="2"/>
  <c r="L311" i="4"/>
  <c r="I10" i="2"/>
  <c r="L313" i="4"/>
  <c r="I12" i="2"/>
  <c r="L315" i="4"/>
  <c r="I14" i="2"/>
  <c r="L308" i="4"/>
  <c r="I7" i="2"/>
  <c r="L309" i="4"/>
  <c r="I8" i="2"/>
  <c r="L316" i="4"/>
  <c r="I15" i="2"/>
  <c r="L310" i="4"/>
  <c r="I9" i="2"/>
  <c r="L307" i="4"/>
  <c r="I6" i="2"/>
  <c r="I13" i="1"/>
  <c r="L13" i="4"/>
  <c r="I49" i="1"/>
  <c r="L49" i="4"/>
  <c r="I56" i="1"/>
  <c r="L56" i="4"/>
  <c r="I98" i="1"/>
  <c r="L98" i="4"/>
  <c r="I82" i="1"/>
  <c r="L82" i="4"/>
  <c r="I122" i="1"/>
  <c r="L122" i="4"/>
  <c r="I155" i="1"/>
  <c r="L155" i="4"/>
  <c r="I139" i="1"/>
  <c r="L139" i="4"/>
  <c r="I123" i="1"/>
  <c r="L123" i="4"/>
  <c r="I29" i="1"/>
  <c r="L29" i="4"/>
  <c r="G25" i="6" s="1" a="1"/>
  <c r="G25" i="6" s="1"/>
  <c r="I33" i="1"/>
  <c r="L33" i="4"/>
  <c r="G28" i="6" s="1" a="1"/>
  <c r="G28" i="6" s="1"/>
  <c r="I42" i="1"/>
  <c r="L42" i="4"/>
  <c r="G35" i="6" s="1" a="1"/>
  <c r="G35" i="6" s="1"/>
  <c r="I110" i="1"/>
  <c r="L110" i="4"/>
  <c r="I91" i="1"/>
  <c r="L91" i="4"/>
  <c r="I75" i="1"/>
  <c r="L75" i="4"/>
  <c r="I164" i="1"/>
  <c r="L164" i="4"/>
  <c r="I148" i="1"/>
  <c r="L148" i="4"/>
  <c r="I132" i="1"/>
  <c r="L132" i="4"/>
  <c r="I15" i="1"/>
  <c r="L15" i="4"/>
  <c r="I22" i="1"/>
  <c r="L22" i="4"/>
  <c r="G18" i="6" s="1" a="1"/>
  <c r="G18" i="6" s="1"/>
  <c r="I51" i="1"/>
  <c r="L51" i="4"/>
  <c r="I58" i="1"/>
  <c r="L58" i="4"/>
  <c r="I100" i="1"/>
  <c r="L100" i="4"/>
  <c r="I84" i="1"/>
  <c r="L84" i="4"/>
  <c r="I120" i="1"/>
  <c r="L120" i="4"/>
  <c r="I157" i="1"/>
  <c r="L157" i="4"/>
  <c r="I141" i="1"/>
  <c r="L141" i="4"/>
  <c r="I125" i="1"/>
  <c r="L125" i="4"/>
  <c r="I8" i="1"/>
  <c r="L8" i="4"/>
  <c r="I35" i="1"/>
  <c r="L35" i="4"/>
  <c r="G30" i="6" s="1" a="1"/>
  <c r="G30" i="6" s="1"/>
  <c r="I44" i="1"/>
  <c r="L44" i="4"/>
  <c r="G37" i="6" s="1" a="1"/>
  <c r="G37" i="6" s="1"/>
  <c r="I112" i="1"/>
  <c r="L112" i="4"/>
  <c r="I93" i="1"/>
  <c r="L93" i="4"/>
  <c r="I77" i="1"/>
  <c r="L77" i="4"/>
  <c r="I162" i="1"/>
  <c r="L162" i="4"/>
  <c r="I146" i="1"/>
  <c r="L146" i="4"/>
  <c r="I130" i="1"/>
  <c r="L130" i="4"/>
  <c r="I223" i="1"/>
  <c r="L223" i="4"/>
  <c r="I293" i="1"/>
  <c r="L293" i="4"/>
  <c r="I220" i="1"/>
  <c r="L220" i="4"/>
  <c r="I234" i="1"/>
  <c r="L234" i="4"/>
  <c r="I217" i="1"/>
  <c r="L217" i="4"/>
  <c r="I300" i="1"/>
  <c r="L300" i="4"/>
  <c r="I249" i="1"/>
  <c r="L249" i="4"/>
  <c r="I208" i="1"/>
  <c r="L208" i="4"/>
  <c r="I232" i="1"/>
  <c r="L232" i="4"/>
  <c r="I299" i="1"/>
  <c r="L299" i="4"/>
  <c r="I235" i="1"/>
  <c r="L235" i="4"/>
  <c r="I218" i="1"/>
  <c r="L218" i="4"/>
  <c r="I301" i="1"/>
  <c r="L301" i="4"/>
  <c r="I17" i="1"/>
  <c r="L17" i="4"/>
  <c r="I24" i="1"/>
  <c r="L24" i="4"/>
  <c r="G20" i="6" s="1" a="1"/>
  <c r="G20" i="6" s="1"/>
  <c r="I53" i="1"/>
  <c r="L53" i="4"/>
  <c r="I60" i="1"/>
  <c r="L60" i="4"/>
  <c r="I105" i="1"/>
  <c r="L105" i="4"/>
  <c r="I86" i="1"/>
  <c r="L86" i="4"/>
  <c r="I118" i="1"/>
  <c r="L118" i="4"/>
  <c r="I159" i="1"/>
  <c r="L159" i="4"/>
  <c r="I143" i="1"/>
  <c r="L143" i="4"/>
  <c r="I127" i="1"/>
  <c r="L127" i="4"/>
  <c r="I10" i="1"/>
  <c r="L10" i="4"/>
  <c r="I37" i="1"/>
  <c r="L37" i="4"/>
  <c r="G31" i="6" s="1" a="1"/>
  <c r="G31" i="6" s="1"/>
  <c r="I46" i="1"/>
  <c r="L46" i="4"/>
  <c r="I114" i="1"/>
  <c r="L114" i="4"/>
  <c r="I95" i="1"/>
  <c r="L95" i="4"/>
  <c r="I79" i="1"/>
  <c r="L79" i="4"/>
  <c r="I168" i="1"/>
  <c r="L168" i="4"/>
  <c r="I152" i="1"/>
  <c r="L152" i="4"/>
  <c r="I136" i="1"/>
  <c r="L136" i="4"/>
  <c r="I19" i="1"/>
  <c r="L19" i="4"/>
  <c r="G15" i="6" s="1" a="1"/>
  <c r="G15" i="6" s="1"/>
  <c r="I26" i="1"/>
  <c r="L26" i="4"/>
  <c r="G22" i="6" s="1" a="1"/>
  <c r="G22" i="6" s="1"/>
  <c r="I30" i="1"/>
  <c r="L30" i="4"/>
  <c r="G26" i="6" s="1" a="1"/>
  <c r="G26" i="6" s="1"/>
  <c r="I62" i="1"/>
  <c r="L62" i="4"/>
  <c r="I107" i="1"/>
  <c r="L107" i="4"/>
  <c r="I88" i="1"/>
  <c r="L88" i="4"/>
  <c r="I67" i="1"/>
  <c r="L67" i="4"/>
  <c r="I161" i="1"/>
  <c r="L161" i="4"/>
  <c r="I145" i="1"/>
  <c r="L145" i="4"/>
  <c r="I129" i="1"/>
  <c r="L129" i="4"/>
  <c r="I12" i="1"/>
  <c r="L12" i="4"/>
  <c r="I39" i="1"/>
  <c r="L39" i="4"/>
  <c r="G33" i="6" s="1" a="1"/>
  <c r="G33" i="6" s="1"/>
  <c r="I48" i="1"/>
  <c r="L48" i="4"/>
  <c r="I55" i="1"/>
  <c r="L55" i="4"/>
  <c r="I97" i="1"/>
  <c r="L97" i="4"/>
  <c r="I81" i="1"/>
  <c r="L81" i="4"/>
  <c r="I166" i="1"/>
  <c r="L166" i="4"/>
  <c r="I150" i="1"/>
  <c r="L150" i="4"/>
  <c r="I134" i="1"/>
  <c r="L134" i="4"/>
  <c r="I231" i="1"/>
  <c r="L231" i="4"/>
  <c r="L291" i="4"/>
  <c r="I228" i="1"/>
  <c r="L228" i="4"/>
  <c r="I295" i="1"/>
  <c r="L295" i="4"/>
  <c r="I238" i="1"/>
  <c r="L238" i="4"/>
  <c r="I221" i="1"/>
  <c r="L221" i="4"/>
  <c r="I304" i="1"/>
  <c r="L304" i="4"/>
  <c r="L284" i="4"/>
  <c r="I219" i="1"/>
  <c r="L219" i="4"/>
  <c r="I246" i="1"/>
  <c r="L246" i="4"/>
  <c r="I205" i="1"/>
  <c r="L205" i="4"/>
  <c r="I244" i="1"/>
  <c r="L244" i="4"/>
  <c r="I222" i="1"/>
  <c r="L222" i="4"/>
  <c r="L287" i="4"/>
  <c r="I285" i="1"/>
  <c r="L285" i="4"/>
  <c r="I20" i="1"/>
  <c r="L20" i="4"/>
  <c r="G16" i="6" s="1" a="1"/>
  <c r="G16" i="6" s="1"/>
  <c r="I28" i="1"/>
  <c r="L28" i="4"/>
  <c r="G24" i="6" s="1" a="1"/>
  <c r="G24" i="6" s="1"/>
  <c r="I32" i="1"/>
  <c r="L32" i="4"/>
  <c r="G27" i="6" s="1" a="1"/>
  <c r="G27" i="6" s="1"/>
  <c r="I40" i="1"/>
  <c r="L40" i="4"/>
  <c r="G34" i="6" s="1" a="1"/>
  <c r="G34" i="6" s="1"/>
  <c r="I109" i="1"/>
  <c r="L109" i="4"/>
  <c r="I90" i="1"/>
  <c r="L90" i="4"/>
  <c r="I73" i="1"/>
  <c r="L73" i="4"/>
  <c r="I163" i="1"/>
  <c r="L163" i="4"/>
  <c r="I147" i="1"/>
  <c r="L147" i="4"/>
  <c r="I131" i="1"/>
  <c r="L131" i="4"/>
  <c r="I14" i="1"/>
  <c r="L14" i="4"/>
  <c r="I21" i="1"/>
  <c r="L21" i="4"/>
  <c r="G17" i="6" s="1" a="1"/>
  <c r="G17" i="6" s="1"/>
  <c r="I50" i="1"/>
  <c r="L50" i="4"/>
  <c r="I57" i="1"/>
  <c r="L57" i="4"/>
  <c r="I99" i="1"/>
  <c r="L99" i="4"/>
  <c r="I83" i="1"/>
  <c r="L83" i="4"/>
  <c r="I119" i="1"/>
  <c r="L119" i="4"/>
  <c r="I156" i="1"/>
  <c r="L156" i="4"/>
  <c r="I140" i="1"/>
  <c r="L140" i="4"/>
  <c r="I124" i="1"/>
  <c r="L124" i="4"/>
  <c r="I7" i="1"/>
  <c r="L7" i="4"/>
  <c r="I34" i="1"/>
  <c r="L34" i="4"/>
  <c r="G29" i="6" s="1" a="1"/>
  <c r="G29" i="6" s="1"/>
  <c r="I43" i="1"/>
  <c r="L43" i="4"/>
  <c r="G36" i="6" s="1" a="1"/>
  <c r="G36" i="6" s="1"/>
  <c r="I111" i="1"/>
  <c r="L111" i="4"/>
  <c r="I92" i="1"/>
  <c r="L92" i="4"/>
  <c r="I76" i="1"/>
  <c r="L76" i="4"/>
  <c r="I165" i="1"/>
  <c r="L165" i="4"/>
  <c r="I149" i="1"/>
  <c r="L149" i="4"/>
  <c r="I133" i="1"/>
  <c r="L133" i="4"/>
  <c r="I16" i="1"/>
  <c r="L16" i="4"/>
  <c r="G12" i="6" s="1" a="1"/>
  <c r="G12" i="6" s="1"/>
  <c r="I23" i="1"/>
  <c r="L23" i="4"/>
  <c r="G19" i="6" s="1" a="1"/>
  <c r="G19" i="6" s="1"/>
  <c r="I52" i="1"/>
  <c r="L52" i="4"/>
  <c r="I59" i="1"/>
  <c r="L59" i="4"/>
  <c r="I104" i="1"/>
  <c r="L104" i="4"/>
  <c r="I85" i="1"/>
  <c r="L85" i="4"/>
  <c r="I121" i="1"/>
  <c r="L121" i="4"/>
  <c r="I154" i="1"/>
  <c r="L154" i="4"/>
  <c r="I138" i="1"/>
  <c r="L138" i="4"/>
  <c r="I245" i="1"/>
  <c r="L245" i="4"/>
  <c r="I202" i="1"/>
  <c r="L202" i="4"/>
  <c r="I237" i="1"/>
  <c r="L237" i="4"/>
  <c r="I303" i="1"/>
  <c r="L303" i="4"/>
  <c r="I247" i="1"/>
  <c r="L247" i="4"/>
  <c r="I225" i="1"/>
  <c r="L225" i="4"/>
  <c r="I206" i="1"/>
  <c r="L206" i="4"/>
  <c r="L292" i="4"/>
  <c r="I227" i="1"/>
  <c r="L227" i="4"/>
  <c r="I286" i="1"/>
  <c r="L286" i="4"/>
  <c r="I213" i="1"/>
  <c r="L213" i="4"/>
  <c r="I248" i="1"/>
  <c r="L248" i="4"/>
  <c r="I226" i="1"/>
  <c r="L226" i="4"/>
  <c r="I207" i="1"/>
  <c r="L207" i="4"/>
  <c r="I290" i="1"/>
  <c r="L290" i="4"/>
  <c r="I9" i="1"/>
  <c r="L9" i="4"/>
  <c r="I36" i="1"/>
  <c r="L36" i="4"/>
  <c r="I45" i="1"/>
  <c r="L45" i="4"/>
  <c r="I113" i="1"/>
  <c r="L113" i="4"/>
  <c r="I94" i="1"/>
  <c r="L94" i="4"/>
  <c r="I78" i="1"/>
  <c r="L78" i="4"/>
  <c r="I167" i="1"/>
  <c r="L167" i="4"/>
  <c r="I151" i="1"/>
  <c r="L151" i="4"/>
  <c r="I135" i="1"/>
  <c r="L135" i="4"/>
  <c r="I18" i="1"/>
  <c r="L18" i="4"/>
  <c r="G14" i="6" s="1" a="1"/>
  <c r="G14" i="6" s="1"/>
  <c r="I25" i="1"/>
  <c r="L25" i="4"/>
  <c r="G21" i="6" s="1" a="1"/>
  <c r="G21" i="6" s="1"/>
  <c r="I54" i="1"/>
  <c r="L54" i="4"/>
  <c r="I61" i="1"/>
  <c r="L61" i="4"/>
  <c r="I106" i="1"/>
  <c r="L106" i="4"/>
  <c r="I87" i="1"/>
  <c r="L87" i="4"/>
  <c r="I66" i="1"/>
  <c r="L66" i="4"/>
  <c r="I160" i="1"/>
  <c r="L160" i="4"/>
  <c r="I144" i="1"/>
  <c r="L144" i="4"/>
  <c r="I128" i="1"/>
  <c r="L128" i="4"/>
  <c r="I11" i="1"/>
  <c r="L11" i="4"/>
  <c r="I38" i="1"/>
  <c r="L38" i="4"/>
  <c r="G32" i="6" s="1" a="1"/>
  <c r="G32" i="6" s="1"/>
  <c r="I47" i="1"/>
  <c r="L47" i="4"/>
  <c r="I65" i="1"/>
  <c r="L65" i="4"/>
  <c r="I96" i="1"/>
  <c r="L96" i="4"/>
  <c r="I80" i="1"/>
  <c r="L80" i="4"/>
  <c r="I169" i="1"/>
  <c r="L169" i="4"/>
  <c r="I153" i="1"/>
  <c r="L153" i="4"/>
  <c r="I137" i="1"/>
  <c r="L137" i="4"/>
  <c r="I6" i="1"/>
  <c r="L6" i="4"/>
  <c r="I27" i="1"/>
  <c r="L27" i="4"/>
  <c r="G23" i="6" s="1" a="1"/>
  <c r="G23" i="6" s="1"/>
  <c r="I31" i="1"/>
  <c r="L31" i="4"/>
  <c r="I63" i="1"/>
  <c r="L63" i="4"/>
  <c r="I108" i="1"/>
  <c r="L108" i="4"/>
  <c r="I89" i="1"/>
  <c r="L89" i="4"/>
  <c r="I68" i="1"/>
  <c r="L68" i="4"/>
  <c r="I158" i="1"/>
  <c r="L158" i="4"/>
  <c r="I142" i="1"/>
  <c r="L142" i="4"/>
  <c r="I126" i="1"/>
  <c r="L126" i="4"/>
  <c r="I212" i="1"/>
  <c r="L212" i="4"/>
  <c r="I250" i="1"/>
  <c r="L250" i="4"/>
  <c r="I209" i="1"/>
  <c r="L209" i="4"/>
  <c r="I251" i="1"/>
  <c r="L251" i="4"/>
  <c r="I229" i="1"/>
  <c r="L229" i="4"/>
  <c r="I210" i="1"/>
  <c r="L210" i="4"/>
  <c r="I297" i="1"/>
  <c r="L297" i="4"/>
  <c r="I236" i="1"/>
  <c r="L236" i="4"/>
  <c r="I302" i="1"/>
  <c r="L302" i="4"/>
  <c r="I224" i="1"/>
  <c r="L224" i="4"/>
  <c r="I289" i="1"/>
  <c r="L289" i="4"/>
  <c r="I230" i="1"/>
  <c r="L230" i="4"/>
  <c r="I211" i="1"/>
  <c r="L211" i="4"/>
  <c r="I298" i="1"/>
  <c r="L298" i="4"/>
  <c r="E316" i="4"/>
  <c r="E315" i="4"/>
  <c r="E313" i="4"/>
  <c r="E312" i="4"/>
  <c r="E311" i="4"/>
  <c r="B260" i="4"/>
  <c r="B259" i="4"/>
  <c r="F257" i="4"/>
  <c r="F228" i="4"/>
  <c r="E228" i="4"/>
  <c r="F227" i="4"/>
  <c r="E227" i="4"/>
  <c r="F226" i="4"/>
  <c r="F223" i="4"/>
  <c r="E223" i="4"/>
  <c r="E220" i="4"/>
  <c r="B220" i="4"/>
  <c r="E219" i="4"/>
  <c r="B219" i="4"/>
  <c r="E218" i="4"/>
  <c r="B218" i="4"/>
  <c r="F217" i="4"/>
  <c r="E217" i="4"/>
  <c r="B217" i="4"/>
  <c r="J186" i="4"/>
  <c r="I1" i="4"/>
  <c r="G1" i="2"/>
  <c r="E290" i="1"/>
  <c r="D290" i="1"/>
  <c r="C290" i="1"/>
  <c r="B290" i="1"/>
  <c r="G266" i="1"/>
  <c r="F266" i="1"/>
  <c r="E266" i="1"/>
  <c r="D266" i="1"/>
  <c r="B266" i="1"/>
  <c r="G265" i="1"/>
  <c r="F265" i="1"/>
  <c r="E265" i="1"/>
  <c r="C265" i="1"/>
  <c r="B265" i="1"/>
  <c r="G264" i="1"/>
  <c r="F264" i="1"/>
  <c r="E264" i="1"/>
  <c r="D264" i="1"/>
  <c r="C264" i="1"/>
  <c r="B264" i="1"/>
  <c r="G263" i="1"/>
  <c r="F263" i="1"/>
  <c r="E263" i="1"/>
  <c r="D263" i="1"/>
  <c r="C263" i="1"/>
  <c r="B263" i="1"/>
  <c r="G262" i="1"/>
  <c r="F262" i="1"/>
  <c r="E262" i="1"/>
  <c r="D262" i="1"/>
  <c r="C262" i="1"/>
  <c r="B262" i="1"/>
  <c r="E260" i="1"/>
  <c r="E259" i="1"/>
  <c r="E258" i="1"/>
  <c r="E257" i="1"/>
  <c r="E256" i="1"/>
  <c r="F255" i="1"/>
  <c r="E255" i="1"/>
  <c r="D255" i="1"/>
  <c r="C255" i="1"/>
  <c r="B255" i="1"/>
  <c r="G251" i="1"/>
  <c r="F251" i="1"/>
  <c r="E251" i="1"/>
  <c r="D251" i="1"/>
  <c r="C251" i="1"/>
  <c r="B251" i="1"/>
  <c r="G250" i="1"/>
  <c r="F250" i="1"/>
  <c r="E250" i="1"/>
  <c r="D250" i="1"/>
  <c r="C250" i="1"/>
  <c r="B250" i="1"/>
  <c r="G249" i="1"/>
  <c r="F249" i="1"/>
  <c r="E249" i="1"/>
  <c r="D249" i="1"/>
  <c r="C249" i="1"/>
  <c r="B249" i="1"/>
  <c r="G248" i="1"/>
  <c r="F248" i="1"/>
  <c r="E248" i="1"/>
  <c r="D248" i="1"/>
  <c r="C248" i="1"/>
  <c r="B248" i="1"/>
  <c r="G247" i="1"/>
  <c r="F247" i="1"/>
  <c r="E247" i="1"/>
  <c r="D247" i="1"/>
  <c r="C247" i="1"/>
  <c r="B247" i="1"/>
  <c r="G246" i="1"/>
  <c r="F246" i="1"/>
  <c r="E246" i="1"/>
  <c r="D246" i="1"/>
  <c r="C246" i="1"/>
  <c r="B246" i="1"/>
  <c r="G245" i="1"/>
  <c r="F245" i="1"/>
  <c r="E245" i="1"/>
  <c r="D245" i="1"/>
  <c r="C245" i="1"/>
  <c r="B245" i="1"/>
  <c r="G244" i="1"/>
  <c r="F244" i="1"/>
  <c r="E244" i="1"/>
  <c r="D244" i="1"/>
  <c r="C244" i="1"/>
  <c r="B244" i="1"/>
  <c r="D238" i="1"/>
  <c r="B238" i="1"/>
  <c r="D237" i="1"/>
  <c r="B237" i="1"/>
  <c r="D236" i="1"/>
  <c r="B236" i="1"/>
  <c r="D235" i="1"/>
  <c r="B235" i="1"/>
  <c r="D234" i="1"/>
  <c r="B234" i="1"/>
  <c r="E232" i="1"/>
  <c r="D232" i="1"/>
  <c r="C232" i="1"/>
  <c r="B232" i="1"/>
  <c r="E231" i="1"/>
  <c r="D231" i="1"/>
  <c r="C231" i="1"/>
  <c r="B231" i="1"/>
  <c r="E230" i="1"/>
  <c r="F221" i="1"/>
  <c r="E221" i="1"/>
  <c r="D221" i="1"/>
  <c r="C221" i="1"/>
  <c r="B221" i="1"/>
  <c r="E201" i="1"/>
  <c r="D201" i="1"/>
  <c r="C201" i="1"/>
  <c r="B201" i="1"/>
  <c r="E197" i="1"/>
  <c r="D197" i="1"/>
  <c r="B197" i="1"/>
  <c r="E196" i="1"/>
  <c r="D196" i="1"/>
  <c r="B196" i="1"/>
  <c r="E192" i="1"/>
  <c r="D192" i="1"/>
  <c r="B192" i="1"/>
  <c r="E191" i="1"/>
  <c r="D191" i="1"/>
  <c r="B191" i="1"/>
  <c r="E190" i="1"/>
  <c r="D190" i="1"/>
  <c r="B190" i="1"/>
  <c r="E189" i="1"/>
  <c r="D189" i="1"/>
  <c r="B189" i="1"/>
  <c r="E188" i="1"/>
  <c r="D188" i="1"/>
  <c r="B188" i="1"/>
  <c r="E187" i="1"/>
  <c r="D187" i="1"/>
  <c r="B187" i="1"/>
  <c r="E186" i="1"/>
  <c r="D186" i="1"/>
  <c r="E185" i="1"/>
  <c r="D185" i="1"/>
  <c r="E184" i="1"/>
  <c r="D184" i="1"/>
  <c r="E183" i="1"/>
  <c r="D183" i="1"/>
  <c r="F176" i="1"/>
  <c r="E176" i="1"/>
  <c r="D176" i="1"/>
  <c r="C176" i="1"/>
  <c r="B176" i="1"/>
  <c r="F175" i="1"/>
  <c r="E175" i="1"/>
  <c r="D175" i="1"/>
  <c r="C175" i="1"/>
  <c r="B175" i="1"/>
  <c r="E174" i="1"/>
  <c r="D174" i="1"/>
  <c r="C174" i="1"/>
  <c r="B174" i="1"/>
  <c r="E169" i="1"/>
  <c r="D169" i="1"/>
  <c r="C169" i="1"/>
  <c r="E168" i="1"/>
  <c r="D168" i="1"/>
  <c r="C168" i="1"/>
  <c r="B168" i="1"/>
  <c r="E167" i="1"/>
  <c r="D167" i="1"/>
  <c r="C167" i="1"/>
  <c r="E166" i="1"/>
  <c r="D166" i="1"/>
  <c r="B166" i="1"/>
  <c r="E165" i="1"/>
  <c r="D165" i="1"/>
  <c r="C165" i="1"/>
  <c r="E164" i="1"/>
  <c r="D164" i="1"/>
  <c r="B164" i="1"/>
  <c r="E163" i="1"/>
  <c r="D163" i="1"/>
  <c r="C163" i="1"/>
  <c r="E162" i="1"/>
  <c r="D162" i="1"/>
  <c r="B162" i="1"/>
  <c r="F161" i="1"/>
  <c r="E161" i="1"/>
  <c r="D161" i="1"/>
  <c r="C161" i="1"/>
  <c r="F160" i="1"/>
  <c r="E160" i="1"/>
  <c r="D160" i="1"/>
  <c r="C160" i="1"/>
  <c r="B160" i="1"/>
  <c r="G159" i="1"/>
  <c r="F159" i="1"/>
  <c r="E159" i="1"/>
  <c r="D159" i="1"/>
  <c r="C159" i="1"/>
  <c r="G158" i="1"/>
  <c r="F158" i="1"/>
  <c r="E158" i="1"/>
  <c r="D158" i="1"/>
  <c r="C158" i="1"/>
  <c r="B158" i="1"/>
  <c r="E157" i="1"/>
  <c r="D157" i="1"/>
  <c r="C157" i="1"/>
  <c r="E156" i="1"/>
  <c r="D156" i="1"/>
  <c r="C156" i="1"/>
  <c r="B156" i="1"/>
  <c r="E155" i="1"/>
  <c r="D155" i="1"/>
  <c r="C155" i="1"/>
  <c r="E154" i="1"/>
  <c r="D154" i="1"/>
  <c r="C154" i="1"/>
  <c r="E153" i="1"/>
  <c r="D153" i="1"/>
  <c r="C153" i="1"/>
  <c r="B153" i="1"/>
  <c r="E152" i="1"/>
  <c r="D152" i="1"/>
  <c r="C152" i="1"/>
  <c r="E151" i="1"/>
  <c r="D151" i="1"/>
  <c r="C151" i="1"/>
  <c r="E150" i="1"/>
  <c r="D150" i="1"/>
  <c r="C150" i="1"/>
  <c r="B150" i="1"/>
  <c r="E149" i="1"/>
  <c r="D149" i="1"/>
  <c r="C149" i="1"/>
  <c r="E148" i="1"/>
  <c r="D148" i="1"/>
  <c r="C148" i="1"/>
  <c r="E147" i="1"/>
  <c r="D147" i="1"/>
  <c r="C147" i="1"/>
  <c r="B147" i="1"/>
  <c r="E146" i="1"/>
  <c r="C146" i="1"/>
  <c r="E145" i="1"/>
  <c r="C145" i="1"/>
  <c r="E144" i="1"/>
  <c r="C144" i="1"/>
  <c r="B144" i="1"/>
  <c r="E143" i="1"/>
  <c r="D143" i="1"/>
  <c r="C143" i="1"/>
  <c r="E142" i="1"/>
  <c r="D142" i="1"/>
  <c r="C142" i="1"/>
  <c r="E141" i="1"/>
  <c r="D141" i="1"/>
  <c r="C141" i="1"/>
  <c r="B141" i="1"/>
  <c r="G140" i="1"/>
  <c r="E140" i="1"/>
  <c r="D140" i="1"/>
  <c r="C140" i="1"/>
  <c r="G139" i="1"/>
  <c r="E139" i="1"/>
  <c r="D139" i="1"/>
  <c r="C139" i="1"/>
  <c r="G138" i="1"/>
  <c r="E138" i="1"/>
  <c r="D138" i="1"/>
  <c r="C138" i="1"/>
  <c r="G137" i="1"/>
  <c r="E137" i="1"/>
  <c r="C137" i="1"/>
  <c r="B137" i="1"/>
  <c r="G135" i="1"/>
  <c r="E135" i="1"/>
  <c r="D135" i="1"/>
  <c r="C135" i="1"/>
  <c r="G134" i="1"/>
  <c r="E134" i="1"/>
  <c r="D134" i="1"/>
  <c r="C134" i="1"/>
  <c r="G133" i="1"/>
  <c r="E133" i="1"/>
  <c r="D133" i="1"/>
  <c r="C133" i="1"/>
  <c r="G132" i="1"/>
  <c r="E132" i="1"/>
  <c r="C132" i="1"/>
  <c r="B132" i="1"/>
  <c r="G131" i="1"/>
  <c r="E131" i="1"/>
  <c r="D131" i="1"/>
  <c r="C131" i="1"/>
  <c r="G130" i="1"/>
  <c r="E130" i="1"/>
  <c r="D130" i="1"/>
  <c r="C130" i="1"/>
  <c r="G129" i="1"/>
  <c r="E129" i="1"/>
  <c r="D129" i="1"/>
  <c r="C129" i="1"/>
  <c r="G128" i="1"/>
  <c r="E128" i="1"/>
  <c r="D128" i="1"/>
  <c r="C128" i="1"/>
  <c r="B128" i="1"/>
  <c r="E127" i="1"/>
  <c r="C127" i="1"/>
  <c r="B127" i="1"/>
  <c r="G111" i="1"/>
  <c r="F111" i="1"/>
  <c r="E111" i="1"/>
  <c r="D111" i="1"/>
  <c r="G110" i="1"/>
  <c r="F110" i="1"/>
  <c r="E110" i="1"/>
  <c r="D110" i="1"/>
  <c r="G107" i="1"/>
  <c r="F107" i="1"/>
  <c r="E107" i="1"/>
  <c r="D107" i="1"/>
  <c r="C107" i="1"/>
  <c r="B107" i="1"/>
  <c r="E100" i="1"/>
  <c r="D100" i="1"/>
  <c r="C100" i="1"/>
  <c r="B100" i="1"/>
  <c r="E99" i="1"/>
  <c r="D99" i="1"/>
  <c r="C99" i="1"/>
  <c r="B99" i="1"/>
  <c r="E98" i="1"/>
  <c r="D98" i="1"/>
  <c r="C98" i="1"/>
  <c r="B98" i="1"/>
  <c r="E97" i="1"/>
  <c r="D97" i="1"/>
  <c r="C97" i="1"/>
  <c r="B97" i="1"/>
  <c r="E96" i="1"/>
  <c r="D96" i="1"/>
  <c r="C96" i="1"/>
  <c r="B96" i="1"/>
  <c r="E95" i="1"/>
  <c r="D95" i="1"/>
  <c r="C95" i="1"/>
  <c r="B95" i="1"/>
  <c r="E94" i="1"/>
  <c r="D94" i="1"/>
  <c r="C94" i="1"/>
  <c r="B94" i="1"/>
  <c r="E93" i="1"/>
  <c r="D93" i="1"/>
  <c r="C93" i="1"/>
  <c r="B93" i="1"/>
  <c r="E92" i="1"/>
  <c r="D92" i="1"/>
  <c r="C92" i="1"/>
  <c r="B92" i="1"/>
  <c r="F91" i="1"/>
  <c r="E91" i="1"/>
  <c r="D91" i="1"/>
  <c r="C91" i="1"/>
  <c r="B91" i="1"/>
  <c r="F90" i="1"/>
  <c r="E90" i="1"/>
  <c r="D90" i="1"/>
  <c r="C90" i="1"/>
  <c r="B90" i="1"/>
  <c r="F89" i="1"/>
  <c r="E89" i="1"/>
  <c r="D89" i="1"/>
  <c r="C89" i="1"/>
  <c r="B89" i="1"/>
  <c r="F88" i="1"/>
  <c r="E88" i="1"/>
  <c r="D88" i="1"/>
  <c r="C88" i="1"/>
  <c r="B88" i="1"/>
  <c r="E87" i="1"/>
  <c r="D87" i="1"/>
  <c r="C87" i="1"/>
  <c r="B87" i="1"/>
  <c r="E86" i="1"/>
  <c r="D86" i="1"/>
  <c r="C86" i="1"/>
  <c r="B86" i="1"/>
  <c r="E85" i="1"/>
  <c r="D85" i="1"/>
  <c r="C85" i="1"/>
  <c r="E84" i="1"/>
  <c r="D84" i="1"/>
  <c r="E83" i="1"/>
  <c r="D83" i="1"/>
  <c r="C83" i="1"/>
  <c r="E47" i="1"/>
  <c r="D47" i="1"/>
  <c r="C47" i="1"/>
  <c r="B47" i="1"/>
  <c r="E46" i="1"/>
  <c r="D46" i="1"/>
  <c r="C46" i="1"/>
  <c r="B46" i="1"/>
  <c r="E45" i="1"/>
  <c r="D45" i="1"/>
  <c r="C45" i="1"/>
  <c r="B45" i="1"/>
  <c r="E44" i="1"/>
  <c r="D44" i="1"/>
  <c r="C44" i="1"/>
  <c r="B44" i="1"/>
  <c r="E43" i="1"/>
  <c r="D43" i="1"/>
  <c r="C43" i="1"/>
  <c r="B43" i="1"/>
  <c r="E42" i="1"/>
  <c r="D42" i="1"/>
  <c r="C42" i="1"/>
  <c r="B42" i="1"/>
  <c r="E40" i="1"/>
  <c r="D40" i="1"/>
  <c r="C40" i="1"/>
  <c r="B40" i="1"/>
  <c r="E39" i="1"/>
  <c r="D39" i="1"/>
  <c r="C39" i="1"/>
  <c r="B39" i="1"/>
  <c r="E38" i="1"/>
  <c r="D38" i="1"/>
  <c r="C38" i="1"/>
  <c r="B38" i="1"/>
  <c r="E37" i="1"/>
  <c r="D37" i="1"/>
  <c r="C37" i="1"/>
  <c r="B37" i="1"/>
  <c r="E36" i="1"/>
  <c r="D36" i="1"/>
  <c r="C36" i="1"/>
  <c r="B36" i="1"/>
  <c r="E35" i="1"/>
  <c r="D35" i="1"/>
  <c r="C35" i="1"/>
  <c r="B35" i="1"/>
  <c r="E29" i="1"/>
  <c r="D29" i="1"/>
  <c r="C29" i="1"/>
  <c r="B29" i="1"/>
  <c r="G24" i="1"/>
  <c r="G23" i="1"/>
  <c r="G22" i="1"/>
  <c r="F22" i="1"/>
  <c r="E22" i="1"/>
  <c r="D22" i="1"/>
  <c r="C22" i="1"/>
  <c r="B22" i="1"/>
  <c r="G21" i="1"/>
  <c r="F21" i="1"/>
  <c r="E21" i="1"/>
  <c r="D21" i="1"/>
  <c r="C21" i="1"/>
  <c r="B21" i="1"/>
  <c r="G20" i="1"/>
  <c r="F20" i="1"/>
  <c r="E20" i="1"/>
  <c r="D20" i="1"/>
  <c r="C20" i="1"/>
  <c r="B20" i="1"/>
  <c r="G19" i="1"/>
  <c r="F19" i="1"/>
  <c r="E19" i="1"/>
  <c r="D19" i="1"/>
  <c r="C19" i="1"/>
  <c r="B19" i="1"/>
  <c r="G18" i="1"/>
  <c r="F18" i="1"/>
  <c r="E18" i="1"/>
  <c r="D18" i="1"/>
  <c r="C18" i="1"/>
  <c r="B18" i="1"/>
  <c r="G17" i="1"/>
  <c r="F17" i="1"/>
  <c r="E17" i="1"/>
  <c r="D17" i="1"/>
  <c r="C17" i="1"/>
  <c r="B17" i="1"/>
  <c r="G16" i="1"/>
  <c r="F16" i="1"/>
  <c r="E16" i="1"/>
  <c r="D16" i="1"/>
  <c r="C16" i="1"/>
  <c r="B16" i="1"/>
  <c r="G15" i="1"/>
  <c r="F15" i="1"/>
  <c r="E15" i="1"/>
  <c r="D15" i="1"/>
  <c r="C15" i="1"/>
  <c r="B15" i="1"/>
  <c r="E11" i="1"/>
  <c r="D11" i="1"/>
  <c r="G13" i="6" l="1" a="1"/>
  <c r="G13" i="6" s="1"/>
  <c r="G11" i="6" a="1"/>
  <c r="G11" i="6" s="1"/>
  <c r="G10" i="6" a="1"/>
  <c r="G10" i="6" s="1"/>
  <c r="G8" i="6" a="1"/>
  <c r="G8" i="6" s="1"/>
  <c r="G9" i="6" a="1"/>
  <c r="G9" i="6" s="1"/>
  <c r="G6" i="6" a="1"/>
  <c r="G6" i="6" s="1"/>
  <c r="I186" i="1"/>
  <c r="L186" i="4"/>
  <c r="D259" i="4"/>
  <c r="D260" i="4"/>
  <c r="D219" i="4"/>
  <c r="D217" i="4"/>
  <c r="D218" i="4"/>
  <c r="D220" i="4"/>
  <c r="F168" i="1"/>
  <c r="F169" i="1"/>
  <c r="F163" i="1"/>
  <c r="F164" i="1"/>
  <c r="F165" i="1"/>
  <c r="F166" i="1"/>
  <c r="F167" i="1"/>
  <c r="F162" i="1"/>
  <c r="J178" i="4"/>
  <c r="J175" i="4"/>
  <c r="J185" i="4"/>
  <c r="J171" i="4"/>
  <c r="J265" i="4"/>
  <c r="J260" i="4"/>
  <c r="J256" i="4"/>
  <c r="J184" i="4"/>
  <c r="J176" i="4"/>
  <c r="J172" i="4"/>
  <c r="J173" i="4"/>
  <c r="J179" i="4"/>
  <c r="J187" i="4"/>
  <c r="J263" i="4"/>
  <c r="J174" i="4"/>
  <c r="J183" i="4"/>
  <c r="J201" i="4"/>
  <c r="J259" i="4"/>
  <c r="J264" i="4"/>
  <c r="J257" i="4"/>
  <c r="J266" i="4"/>
  <c r="J255" i="4"/>
  <c r="J262" i="4"/>
  <c r="I255" i="1" l="1"/>
  <c r="L255" i="4"/>
  <c r="I264" i="1"/>
  <c r="L264" i="4"/>
  <c r="I174" i="1"/>
  <c r="L174" i="4"/>
  <c r="I179" i="1"/>
  <c r="L179" i="4"/>
  <c r="I172" i="1"/>
  <c r="L172" i="4"/>
  <c r="I256" i="1"/>
  <c r="L256" i="4"/>
  <c r="I171" i="1"/>
  <c r="L171" i="4"/>
  <c r="I185" i="1"/>
  <c r="L185" i="4"/>
  <c r="I262" i="1"/>
  <c r="L262" i="4"/>
  <c r="I183" i="1"/>
  <c r="L183" i="4"/>
  <c r="I187" i="1"/>
  <c r="L187" i="4"/>
  <c r="L200" i="4"/>
  <c r="I175" i="1"/>
  <c r="L175" i="4"/>
  <c r="I257" i="1"/>
  <c r="L257" i="4"/>
  <c r="I201" i="1"/>
  <c r="L201" i="4"/>
  <c r="I263" i="1"/>
  <c r="L263" i="4"/>
  <c r="I184" i="1"/>
  <c r="L184" i="4"/>
  <c r="I265" i="1"/>
  <c r="L265" i="4"/>
  <c r="I266" i="1"/>
  <c r="L266" i="4"/>
  <c r="I259" i="1"/>
  <c r="L259" i="4"/>
  <c r="I173" i="1"/>
  <c r="L173" i="4"/>
  <c r="I176" i="1"/>
  <c r="L176" i="4"/>
  <c r="I260" i="1"/>
  <c r="L260" i="4"/>
  <c r="I178" i="1"/>
  <c r="L178" i="4"/>
  <c r="G5" i="6" l="1" a="1"/>
  <c r="G5" i="6" s="1"/>
  <c r="G7" i="6" a="1"/>
  <c r="G7" i="6" s="1"/>
  <c r="G2" i="6" l="1"/>
  <c r="G3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I3" authorId="0" shapeId="0" xr:uid="{00000000-0006-0000-0100-000001000000}">
      <text>
        <r>
          <rPr>
            <sz val="11"/>
            <color rgb="FF000000"/>
            <rFont val="Calibri"/>
            <family val="2"/>
            <charset val="204"/>
          </rPr>
          <t>Ця знижка залежить від Вашої загальної знижки. Розраховується автоматично.</t>
        </r>
      </text>
    </comment>
  </commentList>
</comments>
</file>

<file path=xl/sharedStrings.xml><?xml version="1.0" encoding="utf-8"?>
<sst xmlns="http://schemas.openxmlformats.org/spreadsheetml/2006/main" count="2842" uniqueCount="1166">
  <si>
    <t>Вигляд</t>
  </si>
  <si>
    <t>Код</t>
  </si>
  <si>
    <t>Матеріал</t>
  </si>
  <si>
    <t>Назва</t>
  </si>
  <si>
    <t>Артикул</t>
  </si>
  <si>
    <t>Опис</t>
  </si>
  <si>
    <t>Од. вим.</t>
  </si>
  <si>
    <t>Ціна грн., 
з ПДВ</t>
  </si>
  <si>
    <t xml:space="preserve">Ціна 
грн., з ПДВ зі знижкою
  </t>
  </si>
  <si>
    <t>Введіть потрібну кількість</t>
  </si>
  <si>
    <t>Код УКТЗ</t>
  </si>
  <si>
    <t>01/8</t>
  </si>
  <si>
    <t>PL</t>
  </si>
  <si>
    <t>Тримач пластиковий сірий M8</t>
  </si>
  <si>
    <t>01 010</t>
  </si>
  <si>
    <t>Поліамід, колір — сірий, висота монтажу 30 мм, внутрішня різьба М8</t>
  </si>
  <si>
    <t>шт.</t>
  </si>
  <si>
    <t>01/6</t>
  </si>
  <si>
    <t>PL G</t>
  </si>
  <si>
    <t>Тримач пластиковий сірий M6</t>
  </si>
  <si>
    <t>01 020</t>
  </si>
  <si>
    <t>Поліамід, висота монтажу 30 мм, внутрішня різьба М6. Варіанти кольорів: сірий, червоний RAL 3011, коричневий RAL 8017, "під мідь", рудий RAL 8004.</t>
  </si>
  <si>
    <t>PL R</t>
  </si>
  <si>
    <t>Тримач пластиковий червоний M6</t>
  </si>
  <si>
    <t>01 030</t>
  </si>
  <si>
    <t>PL B</t>
  </si>
  <si>
    <t>Тримач пластиковий коричневий M6</t>
  </si>
  <si>
    <t>01 040</t>
  </si>
  <si>
    <t>PL Cu</t>
  </si>
  <si>
    <t>Тримач пластиковий колір мідь M6</t>
  </si>
  <si>
    <t>01 050</t>
  </si>
  <si>
    <t>01/8.2</t>
  </si>
  <si>
    <t>PL ОС</t>
  </si>
  <si>
    <t>Тримач пластиковий з підставкою</t>
  </si>
  <si>
    <t>01 070</t>
  </si>
  <si>
    <t>03/8.3 ОС</t>
  </si>
  <si>
    <t>ОС</t>
  </si>
  <si>
    <t>Тримач дроту подовжений</t>
  </si>
  <si>
    <t>03 001</t>
  </si>
  <si>
    <t>Металевий тримач для дроту довжиною 100мм</t>
  </si>
  <si>
    <t>03/16.3 ОС</t>
  </si>
  <si>
    <t>Тримач блискавкоприймача подовжений</t>
  </si>
  <si>
    <t>03 002</t>
  </si>
  <si>
    <t>Тримач для блискавкоприймача довжиною 100 мм</t>
  </si>
  <si>
    <t>07/OC</t>
  </si>
  <si>
    <t>OC</t>
  </si>
  <si>
    <t>Тримач універсальний</t>
  </si>
  <si>
    <t>07 000</t>
  </si>
  <si>
    <t>Сталь, гальванічно оцинкована, товщина 2 мм, висота монтажу -  100мм.</t>
  </si>
  <si>
    <t>OC 8017</t>
  </si>
  <si>
    <t>Тримач універсальний коричневий</t>
  </si>
  <si>
    <t>07 001</t>
  </si>
  <si>
    <t>Сталь, гальванічно оцинкована, товщина 2 мм, висота монтажу -  100мм. Варіанти кольорів: коричневий RAL 8017, червоний RAL 3011, рудий RAL 8004.</t>
  </si>
  <si>
    <t>OC 3011</t>
  </si>
  <si>
    <t>Тримач універсальний червоний</t>
  </si>
  <si>
    <t>07 002</t>
  </si>
  <si>
    <t>OC 8004</t>
  </si>
  <si>
    <t>Тримач універсальний рудий</t>
  </si>
  <si>
    <t>07 003</t>
  </si>
  <si>
    <t>Мідь, товщина 1,5 мм, висота монтажу -  100мм</t>
  </si>
  <si>
    <t>07/S</t>
  </si>
  <si>
    <t>Тримач універсальний скручений</t>
  </si>
  <si>
    <t>07 800</t>
  </si>
  <si>
    <t>Сталь, гальванічно оцинкована, товщина 2 мм, з замком на два болти  М6, висота монтажу -  100мм</t>
  </si>
  <si>
    <t>Тримач універсальний скручений коричневий</t>
  </si>
  <si>
    <t>07 801</t>
  </si>
  <si>
    <t>Сталь, гальванічно оцинкована, товщина 2 мм, з замком на два болти  М6, висота монтажу -  100мм. Варіанти кольорів: коричневий RAL 8017, червоний RAL 3011, рудий RAL 8004.</t>
  </si>
  <si>
    <t>Тримач універсальний скручений червоний</t>
  </si>
  <si>
    <t>07 802</t>
  </si>
  <si>
    <t xml:space="preserve">Тримач універсальний скручений рудий </t>
  </si>
  <si>
    <t>07 803</t>
  </si>
  <si>
    <t>01/8.3</t>
  </si>
  <si>
    <t>ОС, PL</t>
  </si>
  <si>
    <t>Тримач дроту пластиковий подовжений</t>
  </si>
  <si>
    <t>01 080</t>
  </si>
  <si>
    <t>Пластиковий тримач для дроту 8-10мм, довжиною 100мм</t>
  </si>
  <si>
    <t xml:space="preserve">Сталь, гальванічно оцинкована, довжина 100 мм, 140 мм, 200 мм з різьбою під дюбель. В комплекті дюбель 12х60 </t>
  </si>
  <si>
    <t xml:space="preserve">10/ОС </t>
  </si>
  <si>
    <t>ОС PL</t>
  </si>
  <si>
    <t>Тримач коньковий півкруглий з пластиком</t>
  </si>
  <si>
    <t>10 010</t>
  </si>
  <si>
    <t>Сталь, гальванічно оцинкована, з пластиковим тримачем сірого кольору</t>
  </si>
  <si>
    <t>ОС PL 8017</t>
  </si>
  <si>
    <t>Тримач коньковий півкруглий з пластиком коричневий</t>
  </si>
  <si>
    <t>10 020</t>
  </si>
  <si>
    <t>Сталь, гальванічно оцинкована і лакована. Варіанти кольорів: коричневий RAL 8017, червоний RAL 3011, рудий RAL 8004.</t>
  </si>
  <si>
    <t>ОС PL 3011</t>
  </si>
  <si>
    <t>Тримач коньковий півкруглий з пластиком червоний</t>
  </si>
  <si>
    <t>10 030</t>
  </si>
  <si>
    <t>ОС PL 8004</t>
  </si>
  <si>
    <t>Тримач коньковий півкруглий з пластиком рудий</t>
  </si>
  <si>
    <t>10 040</t>
  </si>
  <si>
    <t>10/Cu PL</t>
  </si>
  <si>
    <t>Cu PL</t>
  </si>
  <si>
    <t>10 060</t>
  </si>
  <si>
    <t>Мідь, з пластиковим тримачем кольору міді</t>
  </si>
  <si>
    <t>10/07</t>
  </si>
  <si>
    <t>Тримач коньковий півкруглий універсальний</t>
  </si>
  <si>
    <t>10 070</t>
  </si>
  <si>
    <t>Сталь, гальванічно оцинкована, з універсальним тримачем</t>
  </si>
  <si>
    <t>Тримач коньковий півкруглий універсальний коричневий</t>
  </si>
  <si>
    <t>10 071</t>
  </si>
  <si>
    <t>Сталь, гальванічно оцинкована, з універсальним тримачем. Варіанти кольорів: коричневий RAL 8017, червоний RAL 3011, рудий RAL 8004.</t>
  </si>
  <si>
    <t>Тримач коньковий півкруглий універсальний червоний</t>
  </si>
  <si>
    <t>10 072</t>
  </si>
  <si>
    <t>Тримач коньковий півкруглий універсальний рудий</t>
  </si>
  <si>
    <t>10 073</t>
  </si>
  <si>
    <t>CU</t>
  </si>
  <si>
    <t>Тримач коньковий півкруглий універсальний мідний</t>
  </si>
  <si>
    <t>10 170</t>
  </si>
  <si>
    <t>Мідь, з універсальним мідним тримачем</t>
  </si>
  <si>
    <t>10/07s</t>
  </si>
  <si>
    <t>Тримач коньковий півкруглий універсальний скручений</t>
  </si>
  <si>
    <t>10 870</t>
  </si>
  <si>
    <t>Сталь, гальванічно оцинкована, з універсальним скрученим тримачем</t>
  </si>
  <si>
    <t>Тримач коньковий півкруглий універсальний скручений коричневий</t>
  </si>
  <si>
    <t>10 871</t>
  </si>
  <si>
    <t>Сталь, гальванічно оцинкована, з універсальним скрученим тримачем. Варіанти кольорів: коричневий RAL 8017, червоний RAL 3011, рудий RAL 8004.</t>
  </si>
  <si>
    <t>Тримач коньковий півкруглий універсальний скручений червоний</t>
  </si>
  <si>
    <t>10 872</t>
  </si>
  <si>
    <t>Тримач коньковий півкруглий універсальний скручений рудий</t>
  </si>
  <si>
    <t>10 873</t>
  </si>
  <si>
    <t>*Конькові тримачі можуть бути виготовлені також в інших кольорах відповідно до RAL</t>
  </si>
  <si>
    <t>20/OC</t>
  </si>
  <si>
    <t>OC PL</t>
  </si>
  <si>
    <t>Тримач коньковий кутовий з пластиком</t>
  </si>
  <si>
    <t>20 010</t>
  </si>
  <si>
    <t>OC PL 8017</t>
  </si>
  <si>
    <t>Тримач коньковий кутовий з пластиком коричневий</t>
  </si>
  <si>
    <t>20 020</t>
  </si>
  <si>
    <t>OC PL 3011</t>
  </si>
  <si>
    <t>Тримач коньковий кутовий з пластиком червоний</t>
  </si>
  <si>
    <t>20 030</t>
  </si>
  <si>
    <t>OC PL 8004</t>
  </si>
  <si>
    <t>Тримач коньковий кутовий з пластиком рудий</t>
  </si>
  <si>
    <t>20 040</t>
  </si>
  <si>
    <t>20/07</t>
  </si>
  <si>
    <t>Тримач коньковий кутовий універсальний</t>
  </si>
  <si>
    <t>20 070</t>
  </si>
  <si>
    <t>Тримач коньковий кутовий універсальний коричневий</t>
  </si>
  <si>
    <t>20 071</t>
  </si>
  <si>
    <t>Тримач коньковий кутовий універсальний червоний</t>
  </si>
  <si>
    <t>20 072</t>
  </si>
  <si>
    <t>Тримач коньковий кутовий універсальний рудий</t>
  </si>
  <si>
    <t>20 073</t>
  </si>
  <si>
    <t>20/07s</t>
  </si>
  <si>
    <t>Тримач коньковий кутовий універсальний скручений</t>
  </si>
  <si>
    <t>20 870</t>
  </si>
  <si>
    <t>Тримач коньковий кутовий універсальний скручений коричневий</t>
  </si>
  <si>
    <t>20 871</t>
  </si>
  <si>
    <t>Тримач коньковий кутовий універсальний скручений червоний</t>
  </si>
  <si>
    <t>20 872</t>
  </si>
  <si>
    <t>Тримач коньковий кутовий універсальний скручений рудий</t>
  </si>
  <si>
    <t>20 873</t>
  </si>
  <si>
    <t>03/1s</t>
  </si>
  <si>
    <t>Сталь, гальванічно оцинкована. Два варіанти кріплення дроту</t>
  </si>
  <si>
    <t>ОС LA</t>
  </si>
  <si>
    <t>Сталь, гальванічно оцинкована, лакована в потрібний колір. Два варіанти кріплення дроту</t>
  </si>
  <si>
    <t>Мідь. Два варіанти кріплення дроту</t>
  </si>
  <si>
    <t>Сталь, гальванічно оцинкована, з пластиковим тримачем</t>
  </si>
  <si>
    <t>Сталь, гальванічно оцинкована</t>
  </si>
  <si>
    <t>Сталь, гальванічно оцинкована, лакована з пластиковим тримачем</t>
  </si>
  <si>
    <t>Сталь, гальванічно оцинкована, з пластиковим тримачем. Довжина 33 см</t>
  </si>
  <si>
    <t>Сталь нержавіюча, з пластиковим тримачем. Довжина 33 см</t>
  </si>
  <si>
    <t>Мідь, з пластиковим тримачем. Довжина 33 см</t>
  </si>
  <si>
    <t>Сталь, гальванічно оцинкована, фарбована з пластиковим тримачем. Довжина 33 см</t>
  </si>
  <si>
    <t>Сталь, гальванічно оцинкована, з пластиковим тримачем. Довжина 40 см</t>
  </si>
  <si>
    <t>Сталь нержавіюча, з пластиковим тримачем. Довжина 40 см</t>
  </si>
  <si>
    <t>Мідь, з пластиковим тримачем. Довжина 40 см</t>
  </si>
  <si>
    <t>Сталь, гальванічно оцинкована, фарбована з пластиковим тримачем. Довжина 40 см</t>
  </si>
  <si>
    <t>1PL</t>
  </si>
  <si>
    <t>Тримач пластиковий для плоского даху без кришки</t>
  </si>
  <si>
    <t>02 010</t>
  </si>
  <si>
    <t>Пластик, висота монтажу - 70 мм</t>
  </si>
  <si>
    <t>2PL</t>
  </si>
  <si>
    <t>Тримач пластиковий для плоского даху з кришкою</t>
  </si>
  <si>
    <t>02 020</t>
  </si>
  <si>
    <t>3PL</t>
  </si>
  <si>
    <t>Тримач пластиковий для плоского даху з бетоном</t>
  </si>
  <si>
    <t>02 030</t>
  </si>
  <si>
    <t>14/OC</t>
  </si>
  <si>
    <t>Основа дахового тримача</t>
  </si>
  <si>
    <t>14 000</t>
  </si>
  <si>
    <t xml:space="preserve">Сталь, гальванічно оцинкована, з чотирма отворами і шпилькою на різьбу М6 </t>
  </si>
  <si>
    <t>14/01</t>
  </si>
  <si>
    <t>Тримач даховий пластиковий з основою</t>
  </si>
  <si>
    <t>14 010</t>
  </si>
  <si>
    <t>Сталь, гальванічно оцинкована, з пластиковим тримачем 01/6 PL</t>
  </si>
  <si>
    <t>14/02 ОС</t>
  </si>
  <si>
    <t>14/07</t>
  </si>
  <si>
    <t>Тримач даховий з основою коричневий</t>
  </si>
  <si>
    <t>14 071</t>
  </si>
  <si>
    <t>Тримач даховий з основою червоний</t>
  </si>
  <si>
    <t>14 072</t>
  </si>
  <si>
    <t>Тримач даховий з основою рудий</t>
  </si>
  <si>
    <t>14 073</t>
  </si>
  <si>
    <t>30/8</t>
  </si>
  <si>
    <t>Затискач круглого провідника універсальний</t>
  </si>
  <si>
    <t>30 010</t>
  </si>
  <si>
    <t>Сталь 2 мм, гальванічно оцинкована, болт М8</t>
  </si>
  <si>
    <t>Cu</t>
  </si>
  <si>
    <t>30 020</t>
  </si>
  <si>
    <t>Мідь 2 мм, з болтом М8, гайкою, шайбою з нержавіючої сталі</t>
  </si>
  <si>
    <t>Ni</t>
  </si>
  <si>
    <t>30 030</t>
  </si>
  <si>
    <t>Нержавіюча сталь 2 мм, болт М8</t>
  </si>
  <si>
    <t>30/10</t>
  </si>
  <si>
    <t>OCH</t>
  </si>
  <si>
    <t>30 120</t>
  </si>
  <si>
    <t>Сталь 2,5 мм, гарячооцинкована, болт М10</t>
  </si>
  <si>
    <t>31/6</t>
  </si>
  <si>
    <t>AL</t>
  </si>
  <si>
    <t>Затискач круглого провідника поздовжній</t>
  </si>
  <si>
    <t>31 000</t>
  </si>
  <si>
    <t>Затискач алюмінієвий, 4 болти М6</t>
  </si>
  <si>
    <t>Затискач з двох плоских пластин  товщиною 3мм, гарячооцинк., на чотири болти М8</t>
  </si>
  <si>
    <t>Затискач з однієї пластини з вигином під 8-10 мм та однієї плоскої, на чотири болти М8.
Товщина металу:
- гальв. оцинк. - 2 мм
- гаряча оцинк. - 3 мм
- нерж. - 1,5 мм
- мідь - 2 мм</t>
  </si>
  <si>
    <t>Затискач з однієї пластини з вигином під 8-10 мм та двох плоских, на чотири болти М8.
Товщина металу:
- гальв. оцинк. - 2 мм
- гаряча оцинк. - 3 мм
- нерж. - 1,5 мм
- мідь - 2 мм</t>
  </si>
  <si>
    <t>Cu/Ni/OC</t>
  </si>
  <si>
    <t>Затискач полоса/дріт d8-10 (мідь/нерж./ст.оцинк.)</t>
  </si>
  <si>
    <t>90 095</t>
  </si>
  <si>
    <t>Затискач з однієї мідної пластини з вигином під 8-10 мм, та двох плоских - нержавіючої та гальв. оцинкованої, товщиною 2мм, на чотири болти М8</t>
  </si>
  <si>
    <t>Затискач з двох пластин з вигинами під 8 мм, на чотири болти М8.
Товщина металу:
- гальв. оцинк. - 2 мм
- гаряча оцинк. - 3 мм
- нерж. - 1,5 мм
- мідь - 2 мм</t>
  </si>
  <si>
    <t>Затискач на три пластини: дві з вигинами під 8-10 мм та однієї плоскої, на чотири болти М8.
Товщина металу:
- гальв. оцинк. - 2 мм
- гаряча оцинк. - 3 мм
- нерж. - 1,5 мм</t>
  </si>
  <si>
    <t>Затискач з однієї пластини з вигином під 16 мм та однієї плоскої, на чотири болти М8.
Товщина металу:
- гальв. оцинк. - 2 мм
- гаряча оцинк. - 3 мм
- нерж. - 1,5 мм</t>
  </si>
  <si>
    <t>Затискач з однієї пластини з вигином під 16 мм  та двох плоских, на чотири болти М8.
Товщина металу:
- гальв. оцинк. - 2 мм
- гаряча оцинк. - 3 мм
- нерж. - 1,5 мм</t>
  </si>
  <si>
    <t>Затискач з однієї пластини з вигином під 16 мм та однієї під 8 мм, на чотири болти М8.
Товщина металу:
- гальв. оцинк. - 2 мм
- гаряча оцинк. - 3 мм
- нерж. - 1,5 мм</t>
  </si>
  <si>
    <t>Затискач з однієї пластини з вигином під 16 мм, однієї під 8 мм та однієї плоскої,  на чотири болти М8. Товщина металу:
- гальв. оцинк. - 2 мм
- гаряча оцинк. - 3 мм
- нерж. - 1,5 мм</t>
  </si>
  <si>
    <t>70/04</t>
  </si>
  <si>
    <t>Натяжний затискач</t>
  </si>
  <si>
    <t>70 001</t>
  </si>
  <si>
    <t>Призначений для натягування струмовідводу. Рекомендується використовувати разом з трубою натяжною.</t>
  </si>
  <si>
    <t>70/30</t>
  </si>
  <si>
    <t>Труба натяжна 30</t>
  </si>
  <si>
    <t>70 030</t>
  </si>
  <si>
    <t>Використовується для натягування прута струмовідводу. Довжина 30 см</t>
  </si>
  <si>
    <t>70/40</t>
  </si>
  <si>
    <t>Труба натяжна 40</t>
  </si>
  <si>
    <t>70 040</t>
  </si>
  <si>
    <t>Використовується для натягування прута струмовідводу. Довжина 40 см</t>
  </si>
  <si>
    <t>Алюмінієвий компенсатор темперетурного розширення катанки.</t>
  </si>
  <si>
    <t>68/3</t>
  </si>
  <si>
    <t>Ревізійний колодязь</t>
  </si>
  <si>
    <t>Колодязь для контрольного ревізійного з'єднання в землі. 300х300х300</t>
  </si>
  <si>
    <t>70/140</t>
  </si>
  <si>
    <t>Екран струмовідвідного дроту</t>
  </si>
  <si>
    <t>70 140</t>
  </si>
  <si>
    <t>Використовується для захисту струмовідводу. Довжина 1,4 м</t>
  </si>
  <si>
    <t xml:space="preserve">Блискавкоприймачі                             </t>
  </si>
  <si>
    <t>50/16/15</t>
  </si>
  <si>
    <t>Алюмінієва щогла, зібрана з труби d16 мм та прута  d10 мм</t>
  </si>
  <si>
    <t>50/16/20</t>
  </si>
  <si>
    <t>50/16/25</t>
  </si>
  <si>
    <t>50/16/30</t>
  </si>
  <si>
    <t>Алюмінієва щогла, що складається з прута d16 мм та прута  d10 мм</t>
  </si>
  <si>
    <t>Двогвинт довжиною 140 мм з дюбелем та хомутом</t>
  </si>
  <si>
    <t>Двогвинт довжиною 200 мм з дюбелем та хомутом</t>
  </si>
  <si>
    <t>50/10/101</t>
  </si>
  <si>
    <t>AL, OC</t>
  </si>
  <si>
    <t>Коньковий блискавкоприймач 1м одинарний (півкруглий)</t>
  </si>
  <si>
    <t>50 101</t>
  </si>
  <si>
    <t>Алюмінієва щогла d10 мм для кріплення на півкруглому коньку даху. З'єднувач з дротом в комплекті.</t>
  </si>
  <si>
    <t>50/10/105</t>
  </si>
  <si>
    <t>Коньковий блискавкоприймач 1,5м одинарний (півкруглий)</t>
  </si>
  <si>
    <t>50 105</t>
  </si>
  <si>
    <t>Алюмінієва щогла d10 мм для кріплення на кутовому коньку даху. З'єднувач з дротом в комплекті.</t>
  </si>
  <si>
    <t>50/10/205</t>
  </si>
  <si>
    <t>Коньковий блискавкоприймач 1,5м одинарний (кутовий)</t>
  </si>
  <si>
    <t>50 205</t>
  </si>
  <si>
    <t>50/10/110</t>
  </si>
  <si>
    <t>Коньковий блискавкоприймач 1м (півкруглий)</t>
  </si>
  <si>
    <t>50 110</t>
  </si>
  <si>
    <t>50/10/115</t>
  </si>
  <si>
    <t>Коньковий блискавкоприймач 1,5м (півкруглий)</t>
  </si>
  <si>
    <t>50 115</t>
  </si>
  <si>
    <t>50/10/120</t>
  </si>
  <si>
    <t>Коньковий блискавкоприймач 2м (півкруглий)</t>
  </si>
  <si>
    <t>50 120</t>
  </si>
  <si>
    <t>50/10/210</t>
  </si>
  <si>
    <t>Коньковий блискавкоприймач 1м (кутовий)</t>
  </si>
  <si>
    <t>50 210</t>
  </si>
  <si>
    <t>50/10/215</t>
  </si>
  <si>
    <t>Коньковий блискавкоприймач 1,5м (кутовий)</t>
  </si>
  <si>
    <t>50 215</t>
  </si>
  <si>
    <t>50/10/220</t>
  </si>
  <si>
    <t>Коньковий блискавкоприймач 2м (кутовий)</t>
  </si>
  <si>
    <t>50 220</t>
  </si>
  <si>
    <t>51/16/15</t>
  </si>
  <si>
    <t>Блискавкоприймач алюмінієвий з бетонною основою 1,5м</t>
  </si>
  <si>
    <t>51 015</t>
  </si>
  <si>
    <t>Алюмінієва щогла товщиною 16 мм з бетонною основою</t>
  </si>
  <si>
    <t>51/16/20</t>
  </si>
  <si>
    <t>Блискавкоприймач алюмінієвий з бетонною основою 2м</t>
  </si>
  <si>
    <t>51 020</t>
  </si>
  <si>
    <t>51/16/30</t>
  </si>
  <si>
    <t>Блискавкоприймач алюмінієвий з бетонною основою 3м</t>
  </si>
  <si>
    <t>51 030</t>
  </si>
  <si>
    <t>51/16/40</t>
  </si>
  <si>
    <t>Блискавкоприймач алюмінієвий з бетонною основою 4м</t>
  </si>
  <si>
    <t>51 040</t>
  </si>
  <si>
    <t>55/60</t>
  </si>
  <si>
    <t>Тримач щогли блискавкоприймача 42мм</t>
  </si>
  <si>
    <t>55 000</t>
  </si>
  <si>
    <t>Тримач щогли діаметром до 42 мм, товщина основи - 5 мм. 6 болтів для фіксації щогли. Сталь, гарачооцинкована</t>
  </si>
  <si>
    <t>55/16</t>
  </si>
  <si>
    <t>Основа різьбового блискавкоприймача</t>
  </si>
  <si>
    <t>55 002</t>
  </si>
  <si>
    <t>Тримач різьбового блискавкоприймача діаметром 16 мм</t>
  </si>
  <si>
    <t>55/60/1</t>
  </si>
  <si>
    <t>Тримач щогли блискавкоприймача з основою</t>
  </si>
  <si>
    <t>55 100</t>
  </si>
  <si>
    <t>Тримач щогли діаметром до 42 мм, товщина основи - 5 мм. 9 болтів для фіксації щогли. Сталь, гарачооцинкована</t>
  </si>
  <si>
    <t>55/60/3</t>
  </si>
  <si>
    <t>Тринога для щогли з бетонними основами</t>
  </si>
  <si>
    <t>55 300</t>
  </si>
  <si>
    <t>Тринога з гарячооцинкованої сталі для щогли діаметром 42 мм, три бетонні основи</t>
  </si>
  <si>
    <t>55/60/6</t>
  </si>
  <si>
    <t>Нержавіюче кріплення струмовідводу d 8-10 до щогли блискавкоприймача  d 40 мм</t>
  </si>
  <si>
    <t>Нержавіюче кріплення струмовідводу d 8-10 до щогли блискавкоприймача  d 32 мм</t>
  </si>
  <si>
    <t>59 850</t>
  </si>
  <si>
    <r>
      <t xml:space="preserve">Ізоляційна штанга довжиною 500 мм, 750 мм, 1000 мм, діаметром </t>
    </r>
    <r>
      <rPr>
        <sz val="11"/>
        <color rgb="FF000000"/>
        <rFont val="Calibri"/>
        <family val="2"/>
        <charset val="204"/>
      </rPr>
      <t>28 мм, з внутрішньою різьбою або шпилькою М8 на обох кінцях.</t>
    </r>
  </si>
  <si>
    <t>59 875</t>
  </si>
  <si>
    <t>59 810</t>
  </si>
  <si>
    <t>59 167</t>
  </si>
  <si>
    <r>
      <t xml:space="preserve">Ізоляційна штанга довжиною 750 мм, діаметром </t>
    </r>
    <r>
      <rPr>
        <b/>
        <sz val="11"/>
        <color rgb="FF333333"/>
        <rFont val="Calibri"/>
        <family val="2"/>
        <charset val="204"/>
      </rPr>
      <t>36</t>
    </r>
    <r>
      <rPr>
        <sz val="11"/>
        <color rgb="FF333333"/>
        <rFont val="Calibri"/>
        <family val="2"/>
        <charset val="204"/>
      </rPr>
      <t xml:space="preserve"> мм, з внутрішньою різьбою М16 на обох кінцях.</t>
    </r>
  </si>
  <si>
    <t>59 160</t>
  </si>
  <si>
    <r>
      <t xml:space="preserve">Ізоляційна штанга довжиною 1000 мм, діаметром </t>
    </r>
    <r>
      <rPr>
        <b/>
        <sz val="11"/>
        <color rgb="FF333333"/>
        <rFont val="Calibri"/>
        <family val="2"/>
        <charset val="204"/>
      </rPr>
      <t>36</t>
    </r>
    <r>
      <rPr>
        <sz val="11"/>
        <color rgb="FF333333"/>
        <rFont val="Calibri"/>
        <family val="2"/>
        <charset val="204"/>
      </rPr>
      <t xml:space="preserve"> мм, з внутрішньою різьбою М16 на обох кінцях.</t>
    </r>
  </si>
  <si>
    <t>Щогла активного блискавкоприймача</t>
  </si>
  <si>
    <t>52/40/40A</t>
  </si>
  <si>
    <t>Щогла активного блискавкоприймача з нержавіючої сталі 4м.</t>
  </si>
  <si>
    <t>Щогла активного блискавкоприймача з нержавіючої сталі діаметром 42 мм в основі</t>
  </si>
  <si>
    <t>52/40/50A</t>
  </si>
  <si>
    <t>Щогла активного блискавкоприймача з нержавіючої сталі 5м.</t>
  </si>
  <si>
    <t>52/40/60A</t>
  </si>
  <si>
    <t>Щогла активного блискавкоприймача з нержавіючої сталі 6м.</t>
  </si>
  <si>
    <t>52/40/70A</t>
  </si>
  <si>
    <t>52/40/80A</t>
  </si>
  <si>
    <t>Активні блискавкоприймачі</t>
  </si>
  <si>
    <t xml:space="preserve">Комплектуючі для заземлення                 </t>
  </si>
  <si>
    <t>40/16 ОС</t>
  </si>
  <si>
    <t>40 010</t>
  </si>
  <si>
    <t>Сталь гальванічно оцинкована, довжина 1,5 м, діаметр 16 мм, із зовнішньою різьбою з обох кінців</t>
  </si>
  <si>
    <t>Fe</t>
  </si>
  <si>
    <t>Болт для забивання стержнів</t>
  </si>
  <si>
    <t>40 020</t>
  </si>
  <si>
    <t>Надміцна сталь, зовнішня різьба М16, під насадку SDS-max для вібромолота</t>
  </si>
  <si>
    <t>42/16</t>
  </si>
  <si>
    <t>Муфта заземлення</t>
  </si>
  <si>
    <t>40 030</t>
  </si>
  <si>
    <t>Сталь гальванічно оцинкована,з внутрішньою різьбою М16</t>
  </si>
  <si>
    <t>46/16</t>
  </si>
  <si>
    <t>Муфта заземлення шестигранна</t>
  </si>
  <si>
    <t>40 036</t>
  </si>
  <si>
    <t>43/16</t>
  </si>
  <si>
    <t>Наконечник для звичайних грунтів</t>
  </si>
  <si>
    <t>40 040</t>
  </si>
  <si>
    <t>Сталь гальванічно оцинкована, з внутрішньою різьбою М16</t>
  </si>
  <si>
    <t>Сталь надміцна</t>
  </si>
  <si>
    <t>Сталь гальванічно оміднена, із зовнішньою різьбою з обох кінців, товщина покриття понад 250 мкм</t>
  </si>
  <si>
    <t>Муфта латунна 5/8"</t>
  </si>
  <si>
    <t>Муфта латунна призначена для з'єднання стержнів заземлення</t>
  </si>
  <si>
    <t>Кутовий з'єднувач</t>
  </si>
  <si>
    <t>Елемент виконаний з нержавіючої сталі і застосовується для з'єднання стержня заземлення з заземлювальним провідником круглого або прямокутного перерізу.Проміжна пластина дозволяє виконувати з'єднання з різних металів уникаючи біметалічної корозії</t>
  </si>
  <si>
    <t>40/20</t>
  </si>
  <si>
    <t>ОСН</t>
  </si>
  <si>
    <t>Стержень заземлення d20</t>
  </si>
  <si>
    <t>40 200</t>
  </si>
  <si>
    <t>Сталь гарячооцинкована, 
довжина 1,5 м, діаметр 20 мм</t>
  </si>
  <si>
    <t>Дріт DS08 мм</t>
  </si>
  <si>
    <t>40 080</t>
  </si>
  <si>
    <t>Сталь кругла, гарячооцинк., діаметр 8 мм.
1 м.п. = 0,39 кг, 1 кг = 2,564 м.п.</t>
  </si>
  <si>
    <t>м.п.</t>
  </si>
  <si>
    <t>Дріт алюмінієвий D8 мм</t>
  </si>
  <si>
    <t>40 081</t>
  </si>
  <si>
    <t>Алюміній, діаметр 8 мм.
1 м.п. = 0,135 кг, 1 кг = 7,4 м.п.</t>
  </si>
  <si>
    <t>Дріт мідний D8 мм</t>
  </si>
  <si>
    <t>40 082</t>
  </si>
  <si>
    <t>Мідь, діаметр 8 мм.
1 м.п. = 0,447 кг, 1 кг = 2,24 м.п.</t>
  </si>
  <si>
    <t>Полоса TSO 25х4</t>
  </si>
  <si>
    <t>40 090</t>
  </si>
  <si>
    <t>Сталь плоска 25х4 гарячооцинкована,
1 м.п. = 0,8 кг, 1 кг = 1,25 м.п.</t>
  </si>
  <si>
    <t>Полоса TSO 30х3,5</t>
  </si>
  <si>
    <t>40 091</t>
  </si>
  <si>
    <t>Сталь плоска 30х3,5 гарячооцинкована,
1 м.п. = 0,84 кг, 1 кг = 1,19 м.п.</t>
  </si>
  <si>
    <t>Полоса TSO 40х4</t>
  </si>
  <si>
    <t>40 092</t>
  </si>
  <si>
    <t>Сталь плоска 40х4 гарячооцинкована,
1 м.п. = 1,29 кг, 1 кг = 0,78 м.п.</t>
  </si>
  <si>
    <t>Супутні товари</t>
  </si>
  <si>
    <t>Стрічка антикорозійна 10м</t>
  </si>
  <si>
    <t>40 070</t>
  </si>
  <si>
    <t>Клейка стрічка для гідроізоляції та антикорозійного захисту місць з'єднань в землі. Довжина 10 метрів.</t>
  </si>
  <si>
    <t>40 072</t>
  </si>
  <si>
    <t>Паста для використання при монтажі заземлення.</t>
  </si>
  <si>
    <t xml:space="preserve">Гвинт 4,8 х 22 </t>
  </si>
  <si>
    <t>60 011</t>
  </si>
  <si>
    <t>Гвинти самонарізні із загартованої вуглецевої сталі</t>
  </si>
  <si>
    <t>100 шт.</t>
  </si>
  <si>
    <t>Гвинт 4,8 х 32</t>
  </si>
  <si>
    <t>60 012</t>
  </si>
  <si>
    <t xml:space="preserve">Гвинт 4,8 х 38 </t>
  </si>
  <si>
    <t>60 013</t>
  </si>
  <si>
    <t xml:space="preserve">Гвинт 4,8 х 50 </t>
  </si>
  <si>
    <t>60 014</t>
  </si>
  <si>
    <t>Шайба з гумовою прокладкою</t>
  </si>
  <si>
    <t>60 019</t>
  </si>
  <si>
    <t>Шайба металева з ущільнювачем</t>
  </si>
  <si>
    <t>Герметик AQUAFIX</t>
  </si>
  <si>
    <t>60 050</t>
  </si>
  <si>
    <t>Покрівельний герметик на основі дисперсії пластмас з відмінною адгезією до всіх покрівельних поверхонь</t>
  </si>
  <si>
    <t>Знижка</t>
  </si>
  <si>
    <t>Упаковка</t>
  </si>
  <si>
    <t xml:space="preserve">Пластикові тримачі круглого провідника       </t>
  </si>
  <si>
    <t>100/400/500</t>
  </si>
  <si>
    <t>Поліамід, колір — сірий, висота монтажу 30 мм, внутрішня різьба М6</t>
  </si>
  <si>
    <t>Поліамід, колір — червоний (RAL 3011), висота монтажу 30 мм, внутрішня різьба М6</t>
  </si>
  <si>
    <t>Поліамід, колір — коричневий (RAL 8017), висота монтажу 30 мм, внутрішня різьба М6</t>
  </si>
  <si>
    <t>Поліамід, колір — “мідь”, висота монтажу 30 мм, внутрішня різьба М6</t>
  </si>
  <si>
    <t>Тримач пластиковий рудий M6</t>
  </si>
  <si>
    <t>01 060</t>
  </si>
  <si>
    <t>Тримач дроту металевий</t>
  </si>
  <si>
    <t>02 001</t>
  </si>
  <si>
    <t>Сталь, гальванічно оцинкована, товщина 2.5 мм</t>
  </si>
  <si>
    <t>Тримач дроту металевий (мідь)</t>
  </si>
  <si>
    <t>02 011</t>
  </si>
  <si>
    <t>Мідь, товщина 2,5мм</t>
  </si>
  <si>
    <t>Тримач блискавкоприймача</t>
  </si>
  <si>
    <t>02 002</t>
  </si>
  <si>
    <t>Тримач полоси металевий</t>
  </si>
  <si>
    <t>02 003</t>
  </si>
  <si>
    <t>Тримач полоси металевий (мідь)</t>
  </si>
  <si>
    <t>02 013</t>
  </si>
  <si>
    <t>Тримач полоси 40мм металевий</t>
  </si>
  <si>
    <t>02 004</t>
  </si>
  <si>
    <t>Скоба тримача дроту</t>
  </si>
  <si>
    <t>02 008</t>
  </si>
  <si>
    <t>Для кріплення дроту до стіни</t>
  </si>
  <si>
    <t>Скоба тримача блискавкоприймача</t>
  </si>
  <si>
    <t>02 016</t>
  </si>
  <si>
    <t>Для кріплення блискавкоприймача до стіни</t>
  </si>
  <si>
    <t>Сталь, гальванічно оцинкована, товщина 2 мм, висота монтажу -  100мм</t>
  </si>
  <si>
    <t>Сталь, гальванічно оцинкована, товщина 2 мм, висота монтажу -  100мм. Лакований у відповідний колір.</t>
  </si>
  <si>
    <t>Тримач універсальний мідний</t>
  </si>
  <si>
    <t>07 100</t>
  </si>
  <si>
    <t>Сталь, гальванічно оцинкована, товщина 2 мм, з замком на два болта М6, висота монтажу -  100мм</t>
  </si>
  <si>
    <t>Сталь, гальванічно оцинкована, товщина 2 мм, з замком на два болта М6, висота монтажу -  100мм. Лакований у відповідний колір.</t>
  </si>
  <si>
    <t>OC, PL</t>
  </si>
  <si>
    <t>Тримач дроту з дюбелем 100</t>
  </si>
  <si>
    <t>01 100</t>
  </si>
  <si>
    <t>Тримач дроту з дюбелем 140</t>
  </si>
  <si>
    <t>01 140</t>
  </si>
  <si>
    <t>Тримач дроту з дюбелем 200</t>
  </si>
  <si>
    <t>01 200</t>
  </si>
  <si>
    <t>Тримач дроту металевий з дюбелем 100</t>
  </si>
  <si>
    <t>02 101</t>
  </si>
  <si>
    <t>Тримач дроту металевий з дюбелем 140</t>
  </si>
  <si>
    <t>02 141</t>
  </si>
  <si>
    <t>Тримач дроту металевий з дюбелем 200</t>
  </si>
  <si>
    <t>02 201</t>
  </si>
  <si>
    <t>Тримач блискавкоприймача з дюбелем 100</t>
  </si>
  <si>
    <t>02 102</t>
  </si>
  <si>
    <t>Тримач блискавкоприймача з дюбелем 140</t>
  </si>
  <si>
    <t>02 142</t>
  </si>
  <si>
    <t>Тримач блискавкоприймача з дюбелем 200</t>
  </si>
  <si>
    <t>02 202</t>
  </si>
  <si>
    <t>Тримач полоси металевий з дюбелем 100</t>
  </si>
  <si>
    <t>02 103</t>
  </si>
  <si>
    <t>Тримач полоси металевий з дюбелем 140</t>
  </si>
  <si>
    <t>02 143</t>
  </si>
  <si>
    <t>Тримач полоси металевий з дюбелем 200</t>
  </si>
  <si>
    <t>02 203</t>
  </si>
  <si>
    <t>Сталь, гальванічно оцинкована і лакована в коричневий колір (RAL 8017), з пластиковим тримачем коричневого кольору</t>
  </si>
  <si>
    <t>Сталь, гальванічно оцинкована і лакована в червоний колір (RAL 3011), з пластиковим тримачем червоного кольору</t>
  </si>
  <si>
    <t>Сталь, гальванічно оцинкована і лакована в світлокоричневий колір (рудий “під мідь” RAL 8004), з пластиковим тримачем кольору міді</t>
  </si>
  <si>
    <t>Сталь, гальванічно оцинкована, з універсальним тримачем. Лаковані в коричневий колір (RAL 8017)</t>
  </si>
  <si>
    <t>Сталь, гальванічно оцинкована, з універсальним тримачем. Лаковані в червоний колір (RAL 3011)</t>
  </si>
  <si>
    <t>Сталь, гальванічно оцинкована, з універсальним тримачем. Лаковані в рудий колір (RAL 8004)</t>
  </si>
  <si>
    <t>10/07s OC</t>
  </si>
  <si>
    <t>Сталь, гальванічно оцинкована, з універсальним тримачем. Лаковані у відповідний колір</t>
  </si>
  <si>
    <t>Сталь, гальванічно оцинкована і лакована в коричневий колір (RAL 8017) з пластиковим тримачем коричневого кольору</t>
  </si>
  <si>
    <t>Сталь, гальванічно оцинкована і лакована в червоний колір (RAL 3011) з пластиковим тримачем червоного кольору</t>
  </si>
  <si>
    <t>Сталь, гальванічно оцинкована, з універсальним скрученим тримачем. Лаковані у відповідний колір</t>
  </si>
  <si>
    <t>Тримач для ринви</t>
  </si>
  <si>
    <t>03 100</t>
  </si>
  <si>
    <t>Тримач для ринви лакований</t>
  </si>
  <si>
    <t>03 101</t>
  </si>
  <si>
    <t>Тримач для ринви мідний</t>
  </si>
  <si>
    <t>03 110</t>
  </si>
  <si>
    <t>09/01</t>
  </si>
  <si>
    <t>Тримач фальцевий з пластиком</t>
  </si>
  <si>
    <t>09 100</t>
  </si>
  <si>
    <t>09/30</t>
  </si>
  <si>
    <t>Тримач фальцевий</t>
  </si>
  <si>
    <t>09 300</t>
  </si>
  <si>
    <t>09/02</t>
  </si>
  <si>
    <t>Тримач дроту фальцевий</t>
  </si>
  <si>
    <t>09 200</t>
  </si>
  <si>
    <t>Сталь, гальванічно оцинкована, з металевим тримачем дроту</t>
  </si>
  <si>
    <t>12/12/8</t>
  </si>
  <si>
    <t>Тримач під черепицю L120</t>
  </si>
  <si>
    <t>12 120</t>
  </si>
  <si>
    <t>Сталь, гальванічно оцинкована з пластиковим тримачем</t>
  </si>
  <si>
    <t>Ni PL</t>
  </si>
  <si>
    <t>Тримач під черепицю L120 (нерж.)</t>
  </si>
  <si>
    <t>12 121</t>
  </si>
  <si>
    <t>Сталь нержавіюча, з пластиковим тримачем</t>
  </si>
  <si>
    <t>Тримач під черепицю L120 (мідь)</t>
  </si>
  <si>
    <t>12 122</t>
  </si>
  <si>
    <t>Мідь, з пластиковим тримачем</t>
  </si>
  <si>
    <t>OC LA</t>
  </si>
  <si>
    <t>Тримач під черепицю L120 (Лакований)</t>
  </si>
  <si>
    <t>12 123</t>
  </si>
  <si>
    <t>12/33</t>
  </si>
  <si>
    <t>Тримач під черепицю L330</t>
  </si>
  <si>
    <t>12 330</t>
  </si>
  <si>
    <t>Тримач під черепицю L330 (нерж.)</t>
  </si>
  <si>
    <t>12 331</t>
  </si>
  <si>
    <t>Сталь нержавіюча, з універсальним скрученим тримачем</t>
  </si>
  <si>
    <t>CU PL</t>
  </si>
  <si>
    <t>Тримач під черепицю L330 (мідь)</t>
  </si>
  <si>
    <t>12 332</t>
  </si>
  <si>
    <t>Мідь, з універсальним скрученим тримачем</t>
  </si>
  <si>
    <t>Тримач під черепицю L330 (лакований)</t>
  </si>
  <si>
    <t>12 333</t>
  </si>
  <si>
    <t>12/40</t>
  </si>
  <si>
    <t>Тримач під черепицю L400</t>
  </si>
  <si>
    <t>12 400</t>
  </si>
  <si>
    <t>Тримач під черепицю L400 (нерж.)</t>
  </si>
  <si>
    <t>12 401</t>
  </si>
  <si>
    <t>Тримач під черепицю L400 (мідь)</t>
  </si>
  <si>
    <t>12 402</t>
  </si>
  <si>
    <t>Тримач під черепицю L400 (лаковний)</t>
  </si>
  <si>
    <t>12 403</t>
  </si>
  <si>
    <t>4PL</t>
  </si>
  <si>
    <t>Тримач пластиковий для плоского даху з бетоном без кришки</t>
  </si>
  <si>
    <t>02 040</t>
  </si>
  <si>
    <t>Тримач даховий металевий з основою</t>
  </si>
  <si>
    <t>Сталь, гальванічно оцинкована, з тримачем дроту металевим</t>
  </si>
  <si>
    <t>Тримач даховий універсальний з основою</t>
  </si>
  <si>
    <t>14 070</t>
  </si>
  <si>
    <t>Сталь, гальванічно оцинкована, з універсальним тримачем. Лакований у відповідний колір</t>
  </si>
  <si>
    <t>50/200</t>
  </si>
  <si>
    <t>04/8.2</t>
  </si>
  <si>
    <t>Затискач полоса/дріт d8-10</t>
  </si>
  <si>
    <t>80 001</t>
  </si>
  <si>
    <t>Затискач полоса/дріт d8-10 (гар.оцинк.)</t>
  </si>
  <si>
    <t>80 002</t>
  </si>
  <si>
    <t>Затискач полоса/дріт d8-10 (нержавійка)</t>
  </si>
  <si>
    <t>80 003</t>
  </si>
  <si>
    <t>Затискач полоса/дріт d8-10 (мідь)</t>
  </si>
  <si>
    <t>90 090</t>
  </si>
  <si>
    <t>04/0.2</t>
  </si>
  <si>
    <t>Затискач полоса/полоса (гар.оцинк.)</t>
  </si>
  <si>
    <t>80 005</t>
  </si>
  <si>
    <t>44/8.2</t>
  </si>
  <si>
    <t>Затискач полоса 40/дріт d8-10</t>
  </si>
  <si>
    <t>Затискач з однієї пластини з вигином під 8-10 мм товщиною 2 мм та однієї плоскої, гальванічно оцинковані, на чотири болти М8</t>
  </si>
  <si>
    <t>Затискач полоса 40/дріт d8-10 (гар.оцинк.)</t>
  </si>
  <si>
    <t>80 006</t>
  </si>
  <si>
    <t>Затискач з однієї пластини з вигином під 8-10 мм товщиною 3 мм та однієї плоскої, гарячооцинковані, на чотири болти М8</t>
  </si>
  <si>
    <t>04/8.3</t>
  </si>
  <si>
    <t>80 010</t>
  </si>
  <si>
    <t>80 030</t>
  </si>
  <si>
    <t>80 085</t>
  </si>
  <si>
    <t>90 091</t>
  </si>
  <si>
    <t>44/8.3</t>
  </si>
  <si>
    <t>Затискач з однієї пластини з вигином під 8-10 мм товщиною 2 мм та двох плоских, гальванічно оцинковані, на чотири болти М8</t>
  </si>
  <si>
    <t>90 097</t>
  </si>
  <si>
    <t>Затискач з однієї пластини з вигином під 8-10 мм, товщиною 3 мм, та двох плоских, гарячооцинковані, на чотири болти М8</t>
  </si>
  <si>
    <t>04/88.2</t>
  </si>
  <si>
    <t>Затискач дріт d8-10/дріт d8-10</t>
  </si>
  <si>
    <t>80 015</t>
  </si>
  <si>
    <t>Затискач дріт d8-10/дріт d8-10 (гар.оцинк.)</t>
  </si>
  <si>
    <t>80 035</t>
  </si>
  <si>
    <t>Затискач дріт d8-10/дріт d8-10 (нержавійка)</t>
  </si>
  <si>
    <t>80 033</t>
  </si>
  <si>
    <t>Затискач дріт d8-10/дріт d8-10 (мідь)</t>
  </si>
  <si>
    <t>90 092</t>
  </si>
  <si>
    <t>04/88.3</t>
  </si>
  <si>
    <t>80 041</t>
  </si>
  <si>
    <t>80 042</t>
  </si>
  <si>
    <t>80 043</t>
  </si>
  <si>
    <t>04/16.2</t>
  </si>
  <si>
    <t>Затискач прут d16/полоса</t>
  </si>
  <si>
    <t>80 051</t>
  </si>
  <si>
    <t>Затискач прут d16/полоса (гар.оцинк.)</t>
  </si>
  <si>
    <t>80 050</t>
  </si>
  <si>
    <t>44/20.2</t>
  </si>
  <si>
    <t>Затискач прут d16-20/полоса 40 (гар.оцинк.)</t>
  </si>
  <si>
    <t>80 450</t>
  </si>
  <si>
    <t>Затискач прут d16-20/полоса 40</t>
  </si>
  <si>
    <t>80 451</t>
  </si>
  <si>
    <t>Затискач прут d16/полоса (нержавійка)</t>
  </si>
  <si>
    <t>80 053</t>
  </si>
  <si>
    <t>04/16.3</t>
  </si>
  <si>
    <t>80 056</t>
  </si>
  <si>
    <t>80 055</t>
  </si>
  <si>
    <t>44/20.3</t>
  </si>
  <si>
    <t>80 454</t>
  </si>
  <si>
    <t>80 455</t>
  </si>
  <si>
    <t>80 080</t>
  </si>
  <si>
    <t>04/168.2</t>
  </si>
  <si>
    <t>Затискач прут d16/дріт d8-10</t>
  </si>
  <si>
    <t>80 025</t>
  </si>
  <si>
    <t>Затискач прут d16/дріт d8-10 (гар.оцинк.)</t>
  </si>
  <si>
    <t>80 045</t>
  </si>
  <si>
    <t>44/208.2</t>
  </si>
  <si>
    <t>Затискач прут d16-20/дріт d8-10</t>
  </si>
  <si>
    <t>80 444</t>
  </si>
  <si>
    <t>Затискач прут d16-20/дріт d8-10 (гар.оцинк.)</t>
  </si>
  <si>
    <t>80 445</t>
  </si>
  <si>
    <t>Затискач прут d16/дріт d8-10 (нержавійка)</t>
  </si>
  <si>
    <t>80 093</t>
  </si>
  <si>
    <t>04/168.3</t>
  </si>
  <si>
    <t>80 020</t>
  </si>
  <si>
    <t>ОСH</t>
  </si>
  <si>
    <t>Затискач прут d16/полоса/дріт d8-10 (гар.оцинк.)</t>
  </si>
  <si>
    <t>80 040</t>
  </si>
  <si>
    <t>44/208.3</t>
  </si>
  <si>
    <t>Затискач прут d16-20/полоса 40/дріт d8-10</t>
  </si>
  <si>
    <t>80 439</t>
  </si>
  <si>
    <t>Затискач прут d16-20/полоса 40/дріт d8-10 (гар.оцинк.)</t>
  </si>
  <si>
    <t>80 440</t>
  </si>
  <si>
    <t>Затискач прут d16/полоса/дріт d8-10 (нержавійка)</t>
  </si>
  <si>
    <t>80 084</t>
  </si>
  <si>
    <t>Затискач полоса/полоса</t>
  </si>
  <si>
    <t>80 105</t>
  </si>
  <si>
    <t>Затискач з двох плоских пластин  товщиною 2мм, гальванічно оцинк., на чотири болти М8</t>
  </si>
  <si>
    <t>44/0.2</t>
  </si>
  <si>
    <t>Затискач полоса/полоса 40</t>
  </si>
  <si>
    <t>80 404</t>
  </si>
  <si>
    <t>Затискач полоса/полоса 40 (гар.оцинк.)</t>
  </si>
  <si>
    <t>80 405</t>
  </si>
  <si>
    <t>Різне</t>
  </si>
  <si>
    <t>70/10</t>
  </si>
  <si>
    <t>Термокомпенсатор</t>
  </si>
  <si>
    <t>70 810</t>
  </si>
  <si>
    <t>68/1</t>
  </si>
  <si>
    <t>Коробка для фасадного ревізійного з'єднання</t>
  </si>
  <si>
    <t>Коробка для фасадного ревізійного з'єднання 140х140х60</t>
  </si>
  <si>
    <t>68/2</t>
  </si>
  <si>
    <t>Коробка для фасадного ревізійного з'єднання 140х140х100</t>
  </si>
  <si>
    <t>Використовується для захисту прута струмовідводу. Довжина 1,4 м</t>
  </si>
  <si>
    <t>Блискавкоприймач алюмінієвий ALT-1500</t>
  </si>
  <si>
    <t>50 011</t>
  </si>
  <si>
    <t>Алюмінієва щогла висотою 1,5 м, діаметром 12 мм з двома кріпленнями до комину та з'єднувачем з дротом 8-10 мм</t>
  </si>
  <si>
    <t>Блискавкоприймач алюмінієвий ALT-2000</t>
  </si>
  <si>
    <t>50 021</t>
  </si>
  <si>
    <t>Алюмінієва щогла висотою 2 м, діаметром 12 мм з двома кріпленнями до комину та з'єднувачем з дротом 8-10 мм</t>
  </si>
  <si>
    <t>Блискавкоприймач алюмінієвий ALT-2500</t>
  </si>
  <si>
    <t>50 031</t>
  </si>
  <si>
    <t>Алюмінієва щогла висотою 2,5 м, діаметром 16 мм з трьома кріпленнями до комину та з'єднувачем з дротом 8-10 мм</t>
  </si>
  <si>
    <t>Блискавкоприймач алюмінієвий ALT-3000</t>
  </si>
  <si>
    <t>50 041</t>
  </si>
  <si>
    <t>Алюмінієва щогла висотою 3 м, діаметром 16 мм з трьома кріпленнями до комину та з'єднувачем з дротом 8-10 мм</t>
  </si>
  <si>
    <t>53/16/15</t>
  </si>
  <si>
    <t>Блискавкоприймач алюмінієвий різьбовий ALR-1500</t>
  </si>
  <si>
    <t>53 015</t>
  </si>
  <si>
    <t>53/16/20</t>
  </si>
  <si>
    <t>Блискавкоприймач алюмінієвий різьбовий ALR-2000</t>
  </si>
  <si>
    <t>53 020</t>
  </si>
  <si>
    <t>53/16/25</t>
  </si>
  <si>
    <t>Блискавкоприймач алюмінієвий різьбовий ALR-2500</t>
  </si>
  <si>
    <t>53 025</t>
  </si>
  <si>
    <t>53/16/30</t>
  </si>
  <si>
    <t>Блискавкоприймач алюмінієвий різьбовий ALR-3000</t>
  </si>
  <si>
    <t>53 030</t>
  </si>
  <si>
    <t>53/16/35</t>
  </si>
  <si>
    <t>Блискавкоприймач алюмінієвий різьбовий ALR-3500</t>
  </si>
  <si>
    <t>53 035</t>
  </si>
  <si>
    <t>53/16/40</t>
  </si>
  <si>
    <t>Блискавкоприймач алюмінієвий різьбовий ALR-4000</t>
  </si>
  <si>
    <t>53 040</t>
  </si>
  <si>
    <t>55/16/14</t>
  </si>
  <si>
    <t>Тримач для блискавкоприймача 140</t>
  </si>
  <si>
    <t>55 014</t>
  </si>
  <si>
    <t>55/16/20</t>
  </si>
  <si>
    <t>Тримач для блискавкоприймача 200</t>
  </si>
  <si>
    <t>55 020</t>
  </si>
  <si>
    <t>Алюмінієва щогла d10 мм і висотою 1 м для кріплення на півкруглому коньку даху. З'єднувач з дротом в комплекті.</t>
  </si>
  <si>
    <t>Алюмінієва щогла d10 мм і висотою 1,5 м для кріплення на півкруглому коньку даху. З'єднувач з дротом в комплекті.</t>
  </si>
  <si>
    <t>50/10/201</t>
  </si>
  <si>
    <t>Коньковий блискавкоприймач 1м одинарний (кутовий)</t>
  </si>
  <si>
    <t>50 201</t>
  </si>
  <si>
    <t>Алюмінієва щогла d10 мм і висотою 1м для кріплення на кутовому коньку даху. З'єднувач з дротом в комплекті.</t>
  </si>
  <si>
    <t>Алюмінієва щогла d10 мм і висотою 1,5 м для кріплення на кутовому коньку даху. З'єднувач з дротом в комплекті.</t>
  </si>
  <si>
    <t>Алюмінієва щогла d10 мм і висотою 1м для кріплення на півкруглому коньку даху. З'єднувач з дротом в комплекті.</t>
  </si>
  <si>
    <t>Алюмінієва щогла d10 мм і висотою 2 м для кріплення на півкруглому коньку даху. З'єднувач з дротом в комплекті.</t>
  </si>
  <si>
    <t>Алюмінієва щогла d10 мм і висотою 2 м для кріплення на кутовому коньку даху. З'єднувач з дротом в комплекті.</t>
  </si>
  <si>
    <t>55/30</t>
  </si>
  <si>
    <t>Тримач щогли блискавкоприймача 32мм</t>
  </si>
  <si>
    <t>55 001</t>
  </si>
  <si>
    <t>Тримач щогли діаметром до 32 мм, товщина основи - 5 мм. 6 болтів для фіксації щогли. Сталь, гарачооцинкована</t>
  </si>
  <si>
    <t>56/40/8</t>
  </si>
  <si>
    <t>Кріплення струмовідводу до щогли d40</t>
  </si>
  <si>
    <t>56 040</t>
  </si>
  <si>
    <t>56/32/8</t>
  </si>
  <si>
    <t>Кріплення струмовідводу до щогли d32</t>
  </si>
  <si>
    <t>56 032</t>
  </si>
  <si>
    <t>59/8/50</t>
  </si>
  <si>
    <t>Ізоляційна штанга 500</t>
  </si>
  <si>
    <t>59/8/75</t>
  </si>
  <si>
    <t>Ізоляційна штанга 750</t>
  </si>
  <si>
    <t>59/8/100</t>
  </si>
  <si>
    <t>Ізоляційна штанга 1000</t>
  </si>
  <si>
    <t>59/16/75</t>
  </si>
  <si>
    <t>Ізоляційна штанга вертикальна 750</t>
  </si>
  <si>
    <t>59/16/100</t>
  </si>
  <si>
    <t>Ізоляційна штанга вертикальна 1000</t>
  </si>
  <si>
    <t>Тринога для щогли з подвійними бетонними основами</t>
  </si>
  <si>
    <t>55 600</t>
  </si>
  <si>
    <t>Тринога з гарячооцинкованої сталі для щогли діаметром 42 мм, три подвійні бетонні основи</t>
  </si>
  <si>
    <t>52/30/40</t>
  </si>
  <si>
    <t>Блискавкоприймач з нержавіючої сталі d32 4м.</t>
  </si>
  <si>
    <t>52 041</t>
  </si>
  <si>
    <t>Щогла блискавкоприймача з нержавіючої сталі діаметром 32мм при основі, та метровий алюмінієвий блискавкоприймач</t>
  </si>
  <si>
    <t>52/30/50</t>
  </si>
  <si>
    <t>Блискавкоприймач з нержавіючої сталі d32 5м.</t>
  </si>
  <si>
    <t>52 051</t>
  </si>
  <si>
    <t>Щогла блискавкоприймача з нержавіючої сталі діаметром 32мм при основі, та 2-х метровий алюмінієвий блискавкоприймач</t>
  </si>
  <si>
    <t>52/30/60</t>
  </si>
  <si>
    <t>Блискавкоприймач з нержавіючої сталі d32 6м.</t>
  </si>
  <si>
    <t>52 061</t>
  </si>
  <si>
    <t>Щогла блискавкоприймача з нержавіючої сталі діаметром 32мм при основі, та 3-х метровий алюмінієвий блискавкоприймач</t>
  </si>
  <si>
    <t>52/40/40</t>
  </si>
  <si>
    <t>52 040</t>
  </si>
  <si>
    <t>Щогла блискавкоприймача з нержавіючої сталі діаметром 40мм при основі, та закінчення з алюмінієвого блискавкоприймача</t>
  </si>
  <si>
    <t>52/40/50</t>
  </si>
  <si>
    <t>52 050</t>
  </si>
  <si>
    <t>52/40/60</t>
  </si>
  <si>
    <t>52 060</t>
  </si>
  <si>
    <t>52/40/70</t>
  </si>
  <si>
    <t>52 070</t>
  </si>
  <si>
    <t>52/40/80</t>
  </si>
  <si>
    <t>52 080</t>
  </si>
  <si>
    <t>52/30/30А</t>
  </si>
  <si>
    <t>Щогла активного блискавкоприймача 3м</t>
  </si>
  <si>
    <t>52 032</t>
  </si>
  <si>
    <t>Щогла активного блискавкоприймача з нержавіючої сталі діаметром 32 мм в основі</t>
  </si>
  <si>
    <t>52/40/40А</t>
  </si>
  <si>
    <t>52 042</t>
  </si>
  <si>
    <t>52/40/50А</t>
  </si>
  <si>
    <t>52 052</t>
  </si>
  <si>
    <t>52/40/60А</t>
  </si>
  <si>
    <t>52 062</t>
  </si>
  <si>
    <t>52 072</t>
  </si>
  <si>
    <t>52 082</t>
  </si>
  <si>
    <t>А-25</t>
  </si>
  <si>
    <t>Gromostar 25</t>
  </si>
  <si>
    <t>59 200</t>
  </si>
  <si>
    <t>Активний блискавко приймач Gromostar 25</t>
  </si>
  <si>
    <t>А-35</t>
  </si>
  <si>
    <t>Gromostar 35</t>
  </si>
  <si>
    <t>59 201</t>
  </si>
  <si>
    <t>Активний блискавко приймач Gromostar 35</t>
  </si>
  <si>
    <t>А-45</t>
  </si>
  <si>
    <t>Gromostar 45</t>
  </si>
  <si>
    <t>59 202</t>
  </si>
  <si>
    <t>Активний блискавко приймач Gromostar 45</t>
  </si>
  <si>
    <t>А-60</t>
  </si>
  <si>
    <t>Gromostar 60</t>
  </si>
  <si>
    <t>59 203</t>
  </si>
  <si>
    <t>Активний блискавко приймач Gromostar 60</t>
  </si>
  <si>
    <t>PLW-02.B</t>
  </si>
  <si>
    <t>59 204</t>
  </si>
  <si>
    <t>Реєстратор ударів блискавки PLW-02.B</t>
  </si>
  <si>
    <t>41/01</t>
  </si>
  <si>
    <t>Насадка SDS-max для вібромолота</t>
  </si>
  <si>
    <t>41 001</t>
  </si>
  <si>
    <t>Сталь гальванічно оцинкована, з внутрішньою різьбою М17</t>
  </si>
  <si>
    <t>Сталь гарячооцинкована, довжина 1,5 м, діаметр 20 мм, із зовнішньою різьбою з обох кінців</t>
  </si>
  <si>
    <t>Антикорозійна струмопровідна паста 50 мл.</t>
  </si>
  <si>
    <t>Машинка для вирівнювання дроту</t>
  </si>
  <si>
    <t>60 010</t>
  </si>
  <si>
    <t>Сталь кругла, гарячооцинкована, діаметр 8 мм.
1 м.п. = 0,39 кг, 1 кг = 2,564 м.п.</t>
  </si>
  <si>
    <t xml:space="preserve">ПЗІП  Citel               </t>
  </si>
  <si>
    <t>Тип</t>
  </si>
  <si>
    <t>Замовлення</t>
  </si>
  <si>
    <t>Вартість замовлення</t>
  </si>
  <si>
    <t xml:space="preserve">Замовлення </t>
  </si>
  <si>
    <t>Всього (грн)</t>
  </si>
  <si>
    <t>в т.ч. ПДВ</t>
  </si>
  <si>
    <t>Од.</t>
  </si>
  <si>
    <t>Ціна
зі знижкою</t>
  </si>
  <si>
    <t>Кількість</t>
  </si>
  <si>
    <t>Вартість
зі знижкою</t>
  </si>
  <si>
    <t>01/1</t>
  </si>
  <si>
    <t>Тримач дроту Niro</t>
  </si>
  <si>
    <t>01 001</t>
  </si>
  <si>
    <t>Нержаіюча сталь, висота монтажу 20мм, внутрішня різьба M6, висота тримача 40мм</t>
  </si>
  <si>
    <t>20/1 Ni OC</t>
  </si>
  <si>
    <t>Ni OC</t>
  </si>
  <si>
    <t>Тримач коньковий кутовий з Niro</t>
  </si>
  <si>
    <t>20 001</t>
  </si>
  <si>
    <t>Сталь гальванічно оцинкована, з тримачем з нержавіючої сталі Niro</t>
  </si>
  <si>
    <t>30/8/1</t>
  </si>
  <si>
    <t>Клема з'єднувальна</t>
  </si>
  <si>
    <t>30 011</t>
  </si>
  <si>
    <t>30 031</t>
  </si>
  <si>
    <t>30/10/1</t>
  </si>
  <si>
    <t>30 121</t>
  </si>
  <si>
    <t>50/16/300</t>
  </si>
  <si>
    <t>АL, OC</t>
  </si>
  <si>
    <t>Коньковий блискавкоприймач 3м</t>
  </si>
  <si>
    <t>50 300</t>
  </si>
  <si>
    <t>Алюмінієва щогла d16мм 3м з усиленим кріпленням для коньку даху</t>
  </si>
  <si>
    <t>55/34</t>
  </si>
  <si>
    <t>Тримач щогли блискавкоприймача 32мм L400</t>
  </si>
  <si>
    <t>55 011</t>
  </si>
  <si>
    <t>Тримач щогли діаметром до 32 мм, довжина 400 мм, товщина основи - 5 мм. 6 болтів для фіксації щогли. Сталь, гарачооцинкована</t>
  </si>
  <si>
    <t>55/64</t>
  </si>
  <si>
    <t>Тримач щогли блискавкоприймача 42мм L400</t>
  </si>
  <si>
    <t>55 010</t>
  </si>
  <si>
    <t>Тримач щогли діаметром до 42 мм, довжина 400 мм, товщина основи - 5 мм. 6 болтів для фіксації щогли. Сталь, гарачооцинкована</t>
  </si>
  <si>
    <t>55/01</t>
  </si>
  <si>
    <t>Основа різьбового блискавкоприймача d10</t>
  </si>
  <si>
    <t>55 003</t>
  </si>
  <si>
    <t>Тримач різьбового блискавкоприймача діаметром 10 мм</t>
  </si>
  <si>
    <t>55/60/3.2</t>
  </si>
  <si>
    <t>Тринога для щогли з бетонними основами (усилена)</t>
  </si>
  <si>
    <t>55 305</t>
  </si>
  <si>
    <t>Тринога з гарячооцинкованої сталі, з усиленими опорами та додатковими бетонними основами, для щогли діаметром 42мм.</t>
  </si>
  <si>
    <t>41/02</t>
  </si>
  <si>
    <t>Насадка для ручного монтажу d20</t>
  </si>
  <si>
    <t>43/20</t>
  </si>
  <si>
    <t>Наконечник для звичайних грунтів d20</t>
  </si>
  <si>
    <t>40 042</t>
  </si>
  <si>
    <t>Сталь гальванічно оцинкована</t>
  </si>
  <si>
    <t>50/10/301</t>
  </si>
  <si>
    <t>Блискавкоприймач з основою 1м</t>
  </si>
  <si>
    <t>50 301</t>
  </si>
  <si>
    <t>Алюмінієвий блискавкоприймач d10 з основою</t>
  </si>
  <si>
    <t>50/10/305</t>
  </si>
  <si>
    <t>Блискавкоприймач з основою 1.5м</t>
  </si>
  <si>
    <t>50 305</t>
  </si>
  <si>
    <t>10/1 Ni OC</t>
  </si>
  <si>
    <t>Тримач коньковий півкруглий з Niro</t>
  </si>
  <si>
    <t>10 002</t>
  </si>
  <si>
    <t>10/1 Ni</t>
  </si>
  <si>
    <t>Тримач коньковий півкруглий з Niro (нерж.)</t>
  </si>
  <si>
    <t>10 001</t>
  </si>
  <si>
    <t>Нержавіюча сталь, з тримачем Niro</t>
  </si>
  <si>
    <t>01/1.2</t>
  </si>
  <si>
    <t>Нержавіюча сталь, висота монтажу 40мм</t>
  </si>
  <si>
    <t>ТРИМАЧІ КРУГЛОГО ПРОВІДНИКА</t>
  </si>
  <si>
    <t>ЗАТИСКАЧІ ТА З`ЄДНУВАЧІ</t>
  </si>
  <si>
    <t>РІЗНЕ</t>
  </si>
  <si>
    <t>БЛИСКАВКОПРИЙМАЧІ</t>
  </si>
  <si>
    <t>ЩОГЛА АКТИВНОГО БЛИСКАВКОПРИЙМАЧА</t>
  </si>
  <si>
    <t>АКТИВНІ БЛИСКАВКОПРИЙМАЧІ</t>
  </si>
  <si>
    <t>БЛИСКАВКОЗАХИСТ ТА ЗАЗЕМЛЕННЯ</t>
  </si>
  <si>
    <t xml:space="preserve">Ціна грн., з ПДВ зі знижкою
  </t>
  </si>
  <si>
    <t>Поліамід, колір — рудий, висота монтажу 30 мм, внутрішня різьба М6</t>
  </si>
  <si>
    <t>Сталь, гальванічно оцинкована, довжина 140 мм, з різьбою під дюбель. В комплекті дюбель 12х61</t>
  </si>
  <si>
    <t>Сталь, гальванічно оцинкована, довжина 200 мм з різьбою під дюбель. В комплекті дюбель 12х62</t>
  </si>
  <si>
    <t xml:space="preserve">Сталь, гальванічно оцинкована, довжина 100 мм з різьбою під дюбель. В комплекті дюбель 12х60 </t>
  </si>
  <si>
    <t>01/8  G</t>
  </si>
  <si>
    <t xml:space="preserve">02/8.3 </t>
  </si>
  <si>
    <t xml:space="preserve">02/16.3 </t>
  </si>
  <si>
    <t>Тримач дроту Niro з підставкою</t>
  </si>
  <si>
    <t xml:space="preserve">02/0.2 </t>
  </si>
  <si>
    <t xml:space="preserve">02/0.3 </t>
  </si>
  <si>
    <t xml:space="preserve">02/40.2 </t>
  </si>
  <si>
    <t xml:space="preserve">02/8.1 </t>
  </si>
  <si>
    <t xml:space="preserve">02/16.1 </t>
  </si>
  <si>
    <t xml:space="preserve">03/8.3 </t>
  </si>
  <si>
    <t xml:space="preserve">03/16.3 </t>
  </si>
  <si>
    <t>07</t>
  </si>
  <si>
    <t xml:space="preserve">07/S </t>
  </si>
  <si>
    <t xml:space="preserve">01/8/20 </t>
  </si>
  <si>
    <t xml:space="preserve">01/8/14 </t>
  </si>
  <si>
    <t xml:space="preserve">01/8/10 </t>
  </si>
  <si>
    <t xml:space="preserve">Сталь, гальванічно оцинкована, довжина 100 мм,  з різьбою під дюбель. В комплекті дюбель 12х60 </t>
  </si>
  <si>
    <t>Сталь, гальванічно оцинкована, довжина  140 мм,  з різьбою під дюбель. В комплекті дюбель 12х61</t>
  </si>
  <si>
    <t>Сталь, гальванічно оцинкована, довжина  200 мм з різьбою під дюбель. В комплекті дюбель 12х62</t>
  </si>
  <si>
    <t xml:space="preserve">02/8/20 </t>
  </si>
  <si>
    <t xml:space="preserve">02/8/14 </t>
  </si>
  <si>
    <t xml:space="preserve">02/8/10 </t>
  </si>
  <si>
    <t xml:space="preserve">Сталь, гальванічно оцинкована, довжина 100 мм, з різьбою під дюбель. В комплекті дюбель 12х60 </t>
  </si>
  <si>
    <t>Сталь, гальванічно оцинкована, довжина 140 мм,  з різьбою під дюбель. В комплекті дюбель 12х61</t>
  </si>
  <si>
    <t xml:space="preserve">02/16/20 </t>
  </si>
  <si>
    <t>02/16/14</t>
  </si>
  <si>
    <t>02/16/10</t>
  </si>
  <si>
    <t>02/0/10</t>
  </si>
  <si>
    <t>02/0/14</t>
  </si>
  <si>
    <t>02/0/20</t>
  </si>
  <si>
    <t>10</t>
  </si>
  <si>
    <t>10/1</t>
  </si>
  <si>
    <t xml:space="preserve">10/07 </t>
  </si>
  <si>
    <t xml:space="preserve">10/07s </t>
  </si>
  <si>
    <t xml:space="preserve">10/07s OC </t>
  </si>
  <si>
    <t>20/1</t>
  </si>
  <si>
    <t xml:space="preserve">20/07 </t>
  </si>
  <si>
    <t xml:space="preserve">20/07s </t>
  </si>
  <si>
    <t xml:space="preserve">03/1s </t>
  </si>
  <si>
    <t xml:space="preserve">14/01 </t>
  </si>
  <si>
    <t>14/02</t>
  </si>
  <si>
    <t xml:space="preserve">30/8 </t>
  </si>
  <si>
    <t xml:space="preserve">40/16 </t>
  </si>
  <si>
    <r>
      <t xml:space="preserve">Затискач з однієї пластини з вигином під 8-10 мм товщиною 2 мм та однієї плоскої, </t>
    </r>
    <r>
      <rPr>
        <b/>
        <sz val="10"/>
        <color rgb="FF333333"/>
        <rFont val="Calibri"/>
        <family val="2"/>
        <charset val="204"/>
        <scheme val="minor"/>
      </rPr>
      <t>гальванічно оцинковані</t>
    </r>
    <r>
      <rPr>
        <sz val="10"/>
        <color rgb="FF333333"/>
        <rFont val="Calibri"/>
        <family val="2"/>
        <charset val="204"/>
        <scheme val="minor"/>
      </rPr>
      <t>, на чотири болти М8</t>
    </r>
  </si>
  <si>
    <r>
      <t xml:space="preserve">Затискач з однієї пластини з вигином під 8-10 мм товщиною 3 мм та однієї плоскої, </t>
    </r>
    <r>
      <rPr>
        <b/>
        <sz val="10"/>
        <color rgb="FF333333"/>
        <rFont val="Calibri"/>
        <family val="2"/>
        <charset val="204"/>
        <scheme val="minor"/>
      </rPr>
      <t>гарячооцинковані</t>
    </r>
    <r>
      <rPr>
        <sz val="10"/>
        <color rgb="FF333333"/>
        <rFont val="Calibri"/>
        <family val="2"/>
        <charset val="204"/>
        <scheme val="minor"/>
      </rPr>
      <t>, на чотири болти М8</t>
    </r>
  </si>
  <si>
    <r>
      <t xml:space="preserve">Затискач з однієї пластини з вигином під 8-10 мм товщиною 1,5 мм та однієї плоскої, </t>
    </r>
    <r>
      <rPr>
        <b/>
        <sz val="10"/>
        <color rgb="FF333333"/>
        <rFont val="Calibri"/>
        <family val="2"/>
        <charset val="204"/>
        <scheme val="minor"/>
      </rPr>
      <t>нержавіючі</t>
    </r>
    <r>
      <rPr>
        <sz val="10"/>
        <color rgb="FF333333"/>
        <rFont val="Calibri"/>
        <family val="2"/>
        <charset val="204"/>
        <scheme val="minor"/>
      </rPr>
      <t>, на чотири болти М8</t>
    </r>
  </si>
  <si>
    <r>
      <t>Затискач з однієї пластини з вигином під 8-10 мм, товщиною 2 мм, та однієї плоскої,</t>
    </r>
    <r>
      <rPr>
        <b/>
        <sz val="10"/>
        <color rgb="FF333333"/>
        <rFont val="Calibri"/>
        <family val="2"/>
        <charset val="204"/>
        <scheme val="minor"/>
      </rPr>
      <t xml:space="preserve"> мідь</t>
    </r>
    <r>
      <rPr>
        <sz val="10"/>
        <color rgb="FF333333"/>
        <rFont val="Calibri"/>
        <family val="2"/>
        <charset val="204"/>
        <scheme val="minor"/>
      </rPr>
      <t>, на чотири болти М8</t>
    </r>
  </si>
  <si>
    <r>
      <t xml:space="preserve">Затискач з однієї пластини з вигином під 8-10 мм товщиною 2 мм та двох плоских, </t>
    </r>
    <r>
      <rPr>
        <b/>
        <sz val="10"/>
        <color rgb="FF333333"/>
        <rFont val="Calibri"/>
        <family val="2"/>
        <charset val="204"/>
        <scheme val="minor"/>
      </rPr>
      <t>гальванічно оцинковані</t>
    </r>
    <r>
      <rPr>
        <sz val="10"/>
        <color rgb="FF333333"/>
        <rFont val="Calibri"/>
        <family val="2"/>
        <charset val="204"/>
        <scheme val="minor"/>
      </rPr>
      <t>, на чотири болти М8</t>
    </r>
  </si>
  <si>
    <r>
      <t xml:space="preserve">Затискач з однієї пластини з вигином під 8-10 мм, товщиною 3 мм, та двох плоских, </t>
    </r>
    <r>
      <rPr>
        <b/>
        <sz val="10"/>
        <color rgb="FF333333"/>
        <rFont val="Calibri"/>
        <family val="2"/>
        <charset val="204"/>
        <scheme val="minor"/>
      </rPr>
      <t>гарячооцинковані</t>
    </r>
    <r>
      <rPr>
        <sz val="10"/>
        <color rgb="FF333333"/>
        <rFont val="Calibri"/>
        <family val="2"/>
        <charset val="204"/>
        <scheme val="minor"/>
      </rPr>
      <t>, на чотири болти М8</t>
    </r>
  </si>
  <si>
    <r>
      <t xml:space="preserve">Затискач з однієї пластини з вигином під 8-10 мм, товщиною 1,5 мм, та двох плоских, </t>
    </r>
    <r>
      <rPr>
        <b/>
        <sz val="10"/>
        <color rgb="FF333333"/>
        <rFont val="Calibri"/>
        <family val="2"/>
        <charset val="204"/>
        <scheme val="minor"/>
      </rPr>
      <t>нержавіюча сталь</t>
    </r>
    <r>
      <rPr>
        <sz val="10"/>
        <color rgb="FF333333"/>
        <rFont val="Calibri"/>
        <family val="2"/>
        <charset val="204"/>
        <scheme val="minor"/>
      </rPr>
      <t>, на чотири болти М8</t>
    </r>
  </si>
  <si>
    <r>
      <t xml:space="preserve">Затискач з однієї пластини з вигином під 8-10 мм, товщиною 2 мм, та двох плоских, </t>
    </r>
    <r>
      <rPr>
        <b/>
        <sz val="10"/>
        <color rgb="FF333333"/>
        <rFont val="Calibri"/>
        <family val="2"/>
        <charset val="204"/>
        <scheme val="minor"/>
      </rPr>
      <t>мідь,</t>
    </r>
    <r>
      <rPr>
        <sz val="10"/>
        <color rgb="FF333333"/>
        <rFont val="Calibri"/>
        <family val="2"/>
        <charset val="204"/>
        <scheme val="minor"/>
      </rPr>
      <t xml:space="preserve"> на чотири болти М8</t>
    </r>
  </si>
  <si>
    <r>
      <t xml:space="preserve">Затискач з однієї </t>
    </r>
    <r>
      <rPr>
        <b/>
        <sz val="10"/>
        <color rgb="FF333333"/>
        <rFont val="Calibri"/>
        <family val="2"/>
        <charset val="204"/>
        <scheme val="minor"/>
      </rPr>
      <t>мідної</t>
    </r>
    <r>
      <rPr>
        <sz val="10"/>
        <color rgb="FF333333"/>
        <rFont val="Calibri"/>
        <family val="2"/>
        <charset val="204"/>
        <scheme val="minor"/>
      </rPr>
      <t xml:space="preserve"> пластини з вигином під 8-10 мм, та двох плоских - </t>
    </r>
    <r>
      <rPr>
        <b/>
        <sz val="10"/>
        <color rgb="FF333333"/>
        <rFont val="Calibri"/>
        <family val="2"/>
        <charset val="204"/>
        <scheme val="minor"/>
      </rPr>
      <t>нержавіючої та гальв.оцинкованої</t>
    </r>
    <r>
      <rPr>
        <sz val="10"/>
        <color rgb="FF333333"/>
        <rFont val="Calibri"/>
        <family val="2"/>
        <charset val="204"/>
        <scheme val="minor"/>
      </rPr>
      <t>, товщиною 2мм, на чотири болти М8</t>
    </r>
  </si>
  <si>
    <r>
      <t xml:space="preserve">Затискач на дві пластини з вигинами під 8-10 мм, товщиною 2 мм, </t>
    </r>
    <r>
      <rPr>
        <b/>
        <sz val="10"/>
        <color rgb="FF333333"/>
        <rFont val="Calibri"/>
        <family val="2"/>
        <charset val="204"/>
        <scheme val="minor"/>
      </rPr>
      <t>гальванічно оцинковані</t>
    </r>
    <r>
      <rPr>
        <sz val="10"/>
        <color rgb="FF333333"/>
        <rFont val="Calibri"/>
        <family val="2"/>
        <charset val="204"/>
        <scheme val="minor"/>
      </rPr>
      <t>, на чотири болти М8</t>
    </r>
  </si>
  <si>
    <r>
      <t xml:space="preserve">Затискач з двох пластин з вигинами під 8 мм, товщиною 3 мм, </t>
    </r>
    <r>
      <rPr>
        <b/>
        <sz val="10"/>
        <color rgb="FF333333"/>
        <rFont val="Calibri"/>
        <family val="2"/>
        <charset val="204"/>
        <scheme val="minor"/>
      </rPr>
      <t>гарячооцинковані,</t>
    </r>
    <r>
      <rPr>
        <sz val="10"/>
        <color rgb="FF333333"/>
        <rFont val="Calibri"/>
        <family val="2"/>
        <charset val="204"/>
        <scheme val="minor"/>
      </rPr>
      <t xml:space="preserve"> на чотири болти М8</t>
    </r>
  </si>
  <si>
    <r>
      <t xml:space="preserve">Затискач з двох пластин з вигинами під 8-10 мм, товщиною 1,5 мм, </t>
    </r>
    <r>
      <rPr>
        <b/>
        <sz val="10"/>
        <color rgb="FF333333"/>
        <rFont val="Calibri"/>
        <family val="2"/>
        <charset val="204"/>
        <scheme val="minor"/>
      </rPr>
      <t>нержавіюча сталь</t>
    </r>
    <r>
      <rPr>
        <sz val="10"/>
        <color rgb="FF333333"/>
        <rFont val="Calibri"/>
        <family val="2"/>
        <charset val="204"/>
        <scheme val="minor"/>
      </rPr>
      <t>, на чотири болти М8</t>
    </r>
  </si>
  <si>
    <r>
      <t xml:space="preserve">Затискач на дві пластини з вигинами під 8-10 мм, товщиною 2 мм, </t>
    </r>
    <r>
      <rPr>
        <b/>
        <sz val="10"/>
        <color rgb="FF333333"/>
        <rFont val="Calibri"/>
        <family val="2"/>
        <charset val="204"/>
        <scheme val="minor"/>
      </rPr>
      <t>мідь</t>
    </r>
    <r>
      <rPr>
        <sz val="10"/>
        <color rgb="FF333333"/>
        <rFont val="Calibri"/>
        <family val="2"/>
        <charset val="204"/>
        <scheme val="minor"/>
      </rPr>
      <t>, на чотири болти М8</t>
    </r>
  </si>
  <si>
    <r>
      <t xml:space="preserve">Затискач на три пластини: дві з вигинами під 8-10 мм товщиною 2 мм та однієї плоскої, </t>
    </r>
    <r>
      <rPr>
        <b/>
        <sz val="10"/>
        <color rgb="FF333333"/>
        <rFont val="Calibri"/>
        <family val="2"/>
        <charset val="204"/>
        <scheme val="minor"/>
      </rPr>
      <t>гальванічно оцинковані</t>
    </r>
    <r>
      <rPr>
        <sz val="10"/>
        <color rgb="FF333333"/>
        <rFont val="Calibri"/>
        <family val="2"/>
        <charset val="204"/>
        <scheme val="minor"/>
      </rPr>
      <t>, на чотири болти М8</t>
    </r>
  </si>
  <si>
    <r>
      <t xml:space="preserve">Затискач на три пластини: дві з вигинами під 8-10 мм товщиною 3 мм та однієї плоскої, </t>
    </r>
    <r>
      <rPr>
        <b/>
        <sz val="10"/>
        <color rgb="FF333333"/>
        <rFont val="Calibri"/>
        <family val="2"/>
        <charset val="204"/>
        <scheme val="minor"/>
      </rPr>
      <t>гарячооцинковані</t>
    </r>
    <r>
      <rPr>
        <sz val="10"/>
        <color rgb="FF333333"/>
        <rFont val="Calibri"/>
        <family val="2"/>
        <charset val="204"/>
        <scheme val="minor"/>
      </rPr>
      <t>, на чотири болти М8</t>
    </r>
  </si>
  <si>
    <r>
      <t xml:space="preserve">Затискач на три пластини: дві з вигинами під 8-10 мм та однієї плоскої, товщиною 1,5 мм,  </t>
    </r>
    <r>
      <rPr>
        <b/>
        <sz val="10"/>
        <color rgb="FF333333"/>
        <rFont val="Calibri"/>
        <family val="2"/>
        <charset val="204"/>
        <scheme val="minor"/>
      </rPr>
      <t>нержавіюча сталь</t>
    </r>
    <r>
      <rPr>
        <sz val="10"/>
        <color rgb="FF333333"/>
        <rFont val="Calibri"/>
        <family val="2"/>
        <charset val="204"/>
        <scheme val="minor"/>
      </rPr>
      <t>, на чотири болти М8</t>
    </r>
  </si>
  <si>
    <r>
      <t xml:space="preserve">Затискач з однієї пластини з вигином під 16 мм товщ. 1,5 мм та однієї плоскої, </t>
    </r>
    <r>
      <rPr>
        <b/>
        <sz val="10"/>
        <color rgb="FF333333"/>
        <rFont val="Calibri"/>
        <family val="2"/>
        <charset val="204"/>
        <scheme val="minor"/>
      </rPr>
      <t>гальван. оцинк.</t>
    </r>
    <r>
      <rPr>
        <sz val="10"/>
        <color rgb="FF333333"/>
        <rFont val="Calibri"/>
        <family val="2"/>
        <charset val="204"/>
        <scheme val="minor"/>
      </rPr>
      <t>, на чотири болти М8</t>
    </r>
  </si>
  <si>
    <r>
      <t xml:space="preserve">Затискач з однієї пластини з вигином під 16 мм товщ. 3 мм та однієї плоскої, </t>
    </r>
    <r>
      <rPr>
        <b/>
        <sz val="10"/>
        <color rgb="FF333333"/>
        <rFont val="Calibri"/>
        <family val="2"/>
        <charset val="204"/>
        <scheme val="minor"/>
      </rPr>
      <t>гарячооцинк.,</t>
    </r>
    <r>
      <rPr>
        <sz val="10"/>
        <color rgb="FF333333"/>
        <rFont val="Calibri"/>
        <family val="2"/>
        <charset val="204"/>
        <scheme val="minor"/>
      </rPr>
      <t xml:space="preserve"> на чотири болти М8</t>
    </r>
  </si>
  <si>
    <r>
      <t xml:space="preserve">Затискач з однієї пластини з вигином під 16 мм товщ. 1,5 мм та однієї плоскої, </t>
    </r>
    <r>
      <rPr>
        <b/>
        <sz val="10"/>
        <color rgb="FF333333"/>
        <rFont val="Calibri"/>
        <family val="2"/>
        <charset val="204"/>
        <scheme val="minor"/>
      </rPr>
      <t>нерж. сталь</t>
    </r>
    <r>
      <rPr>
        <sz val="10"/>
        <color rgb="FF333333"/>
        <rFont val="Calibri"/>
        <family val="2"/>
        <charset val="204"/>
        <scheme val="minor"/>
      </rPr>
      <t>, на чотири болти М8</t>
    </r>
  </si>
  <si>
    <r>
      <t xml:space="preserve">Затискач з однієї пластини з вигином під 16 мм товщ. 2 мм та двох плоских, </t>
    </r>
    <r>
      <rPr>
        <b/>
        <sz val="10"/>
        <rFont val="Calibri"/>
        <family val="2"/>
        <charset val="204"/>
        <scheme val="minor"/>
      </rPr>
      <t>гальв. оцинк.</t>
    </r>
    <r>
      <rPr>
        <sz val="10"/>
        <rFont val="Calibri"/>
        <family val="2"/>
        <charset val="204"/>
        <scheme val="minor"/>
      </rPr>
      <t>, на чотири болти М8</t>
    </r>
  </si>
  <si>
    <r>
      <t xml:space="preserve">Затискач з однієї пластини з вигином під 16 мм товщ. 3 мм та двох плоских, </t>
    </r>
    <r>
      <rPr>
        <b/>
        <sz val="10"/>
        <rFont val="Calibri"/>
        <family val="2"/>
        <charset val="204"/>
        <scheme val="minor"/>
      </rPr>
      <t>гарячооцинк.,</t>
    </r>
    <r>
      <rPr>
        <sz val="10"/>
        <rFont val="Calibri"/>
        <family val="2"/>
        <charset val="204"/>
        <scheme val="minor"/>
      </rPr>
      <t xml:space="preserve"> на чотири болти М8</t>
    </r>
  </si>
  <si>
    <r>
      <t xml:space="preserve">Затискач з однієї пластини з вигином під 16 мм товщ. 1,5 мм та двох плоских, </t>
    </r>
    <r>
      <rPr>
        <b/>
        <sz val="10"/>
        <rFont val="Calibri"/>
        <family val="2"/>
        <charset val="204"/>
        <scheme val="minor"/>
      </rPr>
      <t>нержавіюча сталь</t>
    </r>
    <r>
      <rPr>
        <sz val="10"/>
        <rFont val="Calibri"/>
        <family val="2"/>
        <charset val="204"/>
        <scheme val="minor"/>
      </rPr>
      <t>, на чотири болти М8</t>
    </r>
  </si>
  <si>
    <r>
      <t xml:space="preserve">Затискач з однієї пластини з вигином під 16 мм та однієї під 8 мм, товщ. 2 мм, </t>
    </r>
    <r>
      <rPr>
        <b/>
        <sz val="10"/>
        <rFont val="Calibri"/>
        <family val="2"/>
        <charset val="204"/>
        <scheme val="minor"/>
      </rPr>
      <t>гальванічно оцинк.</t>
    </r>
    <r>
      <rPr>
        <sz val="10"/>
        <rFont val="Calibri"/>
        <family val="2"/>
        <charset val="204"/>
        <scheme val="minor"/>
      </rPr>
      <t>, на чотири болти М8</t>
    </r>
  </si>
  <si>
    <r>
      <t xml:space="preserve">Затискач з однієї пластини з вигином під 16 мм товщ. 3 мм та однієї під 8 мм, </t>
    </r>
    <r>
      <rPr>
        <b/>
        <sz val="10"/>
        <rFont val="Calibri"/>
        <family val="2"/>
        <charset val="204"/>
        <scheme val="minor"/>
      </rPr>
      <t>гарячооцинк.</t>
    </r>
    <r>
      <rPr>
        <sz val="10"/>
        <rFont val="Calibri"/>
        <family val="2"/>
        <charset val="204"/>
        <scheme val="minor"/>
      </rPr>
      <t>, на чотири болти М8</t>
    </r>
  </si>
  <si>
    <r>
      <t xml:space="preserve">Затискач з однієї пластини з вигином під 16 мм, товщ. 1,5 мм, та однієї під 8 мм, </t>
    </r>
    <r>
      <rPr>
        <b/>
        <sz val="10"/>
        <rFont val="Calibri"/>
        <family val="2"/>
        <charset val="204"/>
        <scheme val="minor"/>
      </rPr>
      <t>нерж. сталь</t>
    </r>
    <r>
      <rPr>
        <sz val="10"/>
        <rFont val="Calibri"/>
        <family val="2"/>
        <charset val="204"/>
        <scheme val="minor"/>
      </rPr>
      <t>, на чотири болти М8</t>
    </r>
  </si>
  <si>
    <r>
      <t xml:space="preserve">Затискач з однієї пластини з вигином під 16 мм, однієї під 8 мм та однієї плоскої, товщ. 2 мм, </t>
    </r>
    <r>
      <rPr>
        <b/>
        <sz val="10"/>
        <rFont val="Calibri"/>
        <family val="2"/>
        <charset val="204"/>
        <scheme val="minor"/>
      </rPr>
      <t>гальванічно оцинк.</t>
    </r>
    <r>
      <rPr>
        <sz val="10"/>
        <rFont val="Calibri"/>
        <family val="2"/>
        <charset val="204"/>
        <scheme val="minor"/>
      </rPr>
      <t>, на чотири болти М8</t>
    </r>
  </si>
  <si>
    <r>
      <t xml:space="preserve">Затискач з однієї пластини з вигином під 16 мм товщ. 3 мм, однієї під 8 мм та однієї плоскої,  </t>
    </r>
    <r>
      <rPr>
        <b/>
        <sz val="10"/>
        <rFont val="Calibri"/>
        <family val="2"/>
        <charset val="204"/>
        <scheme val="minor"/>
      </rPr>
      <t>гарячооцинк.</t>
    </r>
    <r>
      <rPr>
        <sz val="10"/>
        <rFont val="Calibri"/>
        <family val="2"/>
        <charset val="204"/>
        <scheme val="minor"/>
      </rPr>
      <t>, на чотири болти М8</t>
    </r>
  </si>
  <si>
    <r>
      <t>Затискач з однієї пластини з вигином під 16 мм товщ. 1,5 мм, однієї під 8 мм та однієї плоскої,</t>
    </r>
    <r>
      <rPr>
        <b/>
        <sz val="10"/>
        <rFont val="Calibri"/>
        <family val="2"/>
        <charset val="204"/>
        <scheme val="minor"/>
      </rPr>
      <t xml:space="preserve"> нержавіюча сталь</t>
    </r>
    <r>
      <rPr>
        <sz val="10"/>
        <rFont val="Calibri"/>
        <family val="2"/>
        <charset val="204"/>
        <scheme val="minor"/>
      </rPr>
      <t>, на чотири болти М8</t>
    </r>
  </si>
  <si>
    <r>
      <t xml:space="preserve">Затискач з однієї пластини з вигином під 16-20 мм товщ. 3 мм та однієї плоскої, </t>
    </r>
    <r>
      <rPr>
        <b/>
        <sz val="10"/>
        <rFont val="Calibri"/>
        <family val="2"/>
        <charset val="204"/>
        <scheme val="minor"/>
      </rPr>
      <t>оцинк.,</t>
    </r>
    <r>
      <rPr>
        <sz val="10"/>
        <rFont val="Calibri"/>
        <family val="2"/>
        <charset val="204"/>
        <scheme val="minor"/>
      </rPr>
      <t xml:space="preserve"> на чотири болти М8</t>
    </r>
  </si>
  <si>
    <r>
      <t>Затискач з однієї пластини з вигином під 16-20 мм товщ. 3 мм та однієї плоскої, гарячо</t>
    </r>
    <r>
      <rPr>
        <b/>
        <sz val="10"/>
        <rFont val="Calibri"/>
        <family val="2"/>
        <charset val="204"/>
        <scheme val="minor"/>
      </rPr>
      <t>оцинк.,</t>
    </r>
    <r>
      <rPr>
        <sz val="10"/>
        <rFont val="Calibri"/>
        <family val="2"/>
        <charset val="204"/>
        <scheme val="minor"/>
      </rPr>
      <t xml:space="preserve"> на чотири болти М8</t>
    </r>
  </si>
  <si>
    <r>
      <t xml:space="preserve">Затискач з однієї пластини з вигином під 16-20 мм товщ. 3 мм та двох плоских, </t>
    </r>
    <r>
      <rPr>
        <b/>
        <sz val="10"/>
        <rFont val="Calibri"/>
        <family val="2"/>
        <charset val="204"/>
        <scheme val="minor"/>
      </rPr>
      <t>оцинк.,</t>
    </r>
    <r>
      <rPr>
        <sz val="10"/>
        <rFont val="Calibri"/>
        <family val="2"/>
        <charset val="204"/>
        <scheme val="minor"/>
      </rPr>
      <t xml:space="preserve"> на чотири болти М8</t>
    </r>
  </si>
  <si>
    <r>
      <t xml:space="preserve">Затискач з однієї пластини з вигином під 16-20 мм товщ. 3 мм та двох плоских, </t>
    </r>
    <r>
      <rPr>
        <b/>
        <sz val="10"/>
        <rFont val="Calibri"/>
        <family val="2"/>
        <charset val="204"/>
        <scheme val="minor"/>
      </rPr>
      <t>гарячооцинк.,</t>
    </r>
    <r>
      <rPr>
        <sz val="10"/>
        <rFont val="Calibri"/>
        <family val="2"/>
        <charset val="204"/>
        <scheme val="minor"/>
      </rPr>
      <t xml:space="preserve"> на чотири болти М8</t>
    </r>
  </si>
  <si>
    <r>
      <t xml:space="preserve">Затискач з однієї пластини з вигином під 16-20 мм товщ. 3 мм та однієї під 8 мм, </t>
    </r>
    <r>
      <rPr>
        <b/>
        <sz val="10"/>
        <rFont val="Calibri"/>
        <family val="2"/>
        <charset val="204"/>
        <scheme val="minor"/>
      </rPr>
      <t>оцинк.</t>
    </r>
    <r>
      <rPr>
        <sz val="10"/>
        <rFont val="Calibri"/>
        <family val="2"/>
        <charset val="204"/>
        <scheme val="minor"/>
      </rPr>
      <t>, на чотири болти М8</t>
    </r>
  </si>
  <si>
    <r>
      <t xml:space="preserve">Затискач з однієї пластини з вигином під 16-20 мм товщ. 3 мм та однієї під 8 мм, </t>
    </r>
    <r>
      <rPr>
        <b/>
        <sz val="10"/>
        <rFont val="Calibri"/>
        <family val="2"/>
        <charset val="204"/>
        <scheme val="minor"/>
      </rPr>
      <t>гарячооцинк.</t>
    </r>
    <r>
      <rPr>
        <sz val="10"/>
        <rFont val="Calibri"/>
        <family val="2"/>
        <charset val="204"/>
        <scheme val="minor"/>
      </rPr>
      <t>, на чотири болти М8</t>
    </r>
  </si>
  <si>
    <r>
      <t xml:space="preserve">Затискач з однієї пластини з вигином під 16-20 мм товщ. 3 мм, однієї під 8 мм та однієї плоскої, </t>
    </r>
    <r>
      <rPr>
        <b/>
        <sz val="10"/>
        <rFont val="Calibri"/>
        <family val="2"/>
        <charset val="204"/>
        <scheme val="minor"/>
      </rPr>
      <t>оцинк.</t>
    </r>
    <r>
      <rPr>
        <sz val="10"/>
        <rFont val="Calibri"/>
        <family val="2"/>
        <charset val="204"/>
        <scheme val="minor"/>
      </rPr>
      <t>, на чотири болти М8</t>
    </r>
  </si>
  <si>
    <r>
      <t xml:space="preserve">Затискач з однієї пластини з вигином під 16-20 мм товщ. 3 мм, однієї під 8 мм та однієї плоскої,  </t>
    </r>
    <r>
      <rPr>
        <b/>
        <sz val="10"/>
        <rFont val="Calibri"/>
        <family val="2"/>
        <charset val="204"/>
        <scheme val="minor"/>
      </rPr>
      <t>гарячооцинк.</t>
    </r>
    <r>
      <rPr>
        <sz val="10"/>
        <rFont val="Calibri"/>
        <family val="2"/>
        <charset val="204"/>
        <scheme val="minor"/>
      </rPr>
      <t>, на чотири болти М8</t>
    </r>
  </si>
  <si>
    <r>
      <t xml:space="preserve">Ізоляційна штанга довжиною 500 мм, діаметром </t>
    </r>
    <r>
      <rPr>
        <b/>
        <sz val="10"/>
        <color rgb="FF333333"/>
        <rFont val="Calibri"/>
        <family val="2"/>
        <charset val="204"/>
        <scheme val="minor"/>
      </rPr>
      <t>28</t>
    </r>
    <r>
      <rPr>
        <sz val="10"/>
        <color rgb="FF333333"/>
        <rFont val="Calibri"/>
        <family val="2"/>
        <charset val="204"/>
        <scheme val="minor"/>
      </rPr>
      <t xml:space="preserve"> мм, з внутрішньою різьбою М8 на обох кінцях.</t>
    </r>
  </si>
  <si>
    <r>
      <t xml:space="preserve">Ізоляційна штанга довжиною 750 мм, діаметром </t>
    </r>
    <r>
      <rPr>
        <b/>
        <sz val="10"/>
        <color rgb="FF333333"/>
        <rFont val="Calibri"/>
        <family val="2"/>
        <charset val="204"/>
        <scheme val="minor"/>
      </rPr>
      <t>28</t>
    </r>
    <r>
      <rPr>
        <sz val="10"/>
        <color rgb="FF333333"/>
        <rFont val="Calibri"/>
        <family val="2"/>
        <charset val="204"/>
        <scheme val="minor"/>
      </rPr>
      <t xml:space="preserve"> мм, з внутрішньою різьбою М8 на обох кінцях.</t>
    </r>
  </si>
  <si>
    <r>
      <t xml:space="preserve">Ізоляційна штанга довжиною 1000 мм, діаметром </t>
    </r>
    <r>
      <rPr>
        <b/>
        <sz val="10"/>
        <color rgb="FF333333"/>
        <rFont val="Calibri"/>
        <family val="2"/>
        <charset val="204"/>
        <scheme val="minor"/>
      </rPr>
      <t>28</t>
    </r>
    <r>
      <rPr>
        <sz val="10"/>
        <color rgb="FF333333"/>
        <rFont val="Calibri"/>
        <family val="2"/>
        <charset val="204"/>
        <scheme val="minor"/>
      </rPr>
      <t xml:space="preserve"> мм, з внутрішньою різьбою М8 на обох кінцях.</t>
    </r>
  </si>
  <si>
    <r>
      <t xml:space="preserve">Ізоляційна штанга довжиною 750 мм, діаметром </t>
    </r>
    <r>
      <rPr>
        <b/>
        <sz val="10"/>
        <color rgb="FF333333"/>
        <rFont val="Calibri"/>
        <family val="2"/>
        <charset val="204"/>
        <scheme val="minor"/>
      </rPr>
      <t>36</t>
    </r>
    <r>
      <rPr>
        <sz val="10"/>
        <color rgb="FF333333"/>
        <rFont val="Calibri"/>
        <family val="2"/>
        <charset val="204"/>
        <scheme val="minor"/>
      </rPr>
      <t xml:space="preserve"> мм, з внутрішньою різьбою М16 на обох кінцях.</t>
    </r>
  </si>
  <si>
    <r>
      <t xml:space="preserve">Ізоляційна штанга довжиною 1000 мм, діаметром </t>
    </r>
    <r>
      <rPr>
        <b/>
        <sz val="10"/>
        <color rgb="FF333333"/>
        <rFont val="Calibri"/>
        <family val="2"/>
        <charset val="204"/>
        <scheme val="minor"/>
      </rPr>
      <t>36</t>
    </r>
    <r>
      <rPr>
        <sz val="10"/>
        <color rgb="FF333333"/>
        <rFont val="Calibri"/>
        <family val="2"/>
        <charset val="204"/>
        <scheme val="minor"/>
      </rPr>
      <t xml:space="preserve"> мм, з внутрішньою різьбою М16 на обох кінцях.</t>
    </r>
  </si>
  <si>
    <t>Щогла активного блискавкоприймача з нержавіючої сталі 7м.</t>
  </si>
  <si>
    <t>Щогла активного блискавкоприймача з нержавіючої сталі 8м.</t>
  </si>
  <si>
    <t>Введіть Вашу знижку %</t>
  </si>
  <si>
    <t>Фіксована знижку %</t>
  </si>
  <si>
    <t>Блискавкозахист та заземлення</t>
  </si>
  <si>
    <t>+38(067) 314 07 85,  +38(097) 095 63 06</t>
  </si>
  <si>
    <t>Стержень заземлення D16mm</t>
  </si>
  <si>
    <t>Стержень заземлення D20mm</t>
  </si>
  <si>
    <t>40010/2</t>
  </si>
  <si>
    <t>Сталь гальванічно оцинкована, довжина 1,5 м, діаметр 20 мм, із зовнішньою різьбою з обох кінців</t>
  </si>
  <si>
    <t xml:space="preserve">Стержень заземлення </t>
  </si>
  <si>
    <t>Сталь гальванічно оміднена, із зовнішньою різьбою з обох кінців, товщина покриття понад 250 мкм, діаметр 14,2 мм, 5/8", 0,25mm, довжина 1.5 m.</t>
  </si>
  <si>
    <t>Стрижень обміднений Ankor</t>
  </si>
  <si>
    <t>Стрижень обміднений Galmar</t>
  </si>
  <si>
    <t>CuZn</t>
  </si>
  <si>
    <t>Стрічка гідроізоляційна 3м</t>
  </si>
  <si>
    <t>При використанні рекомендується попередньо розтягнути стрічку в 3 рази для досягнення найкращого прилягання і створення якісного захисту. Ширина: 50 мм
Товщина: 1.65 мм</t>
  </si>
  <si>
    <t>Паста для використання при монтажі заземлення. Для додаткового захисту від корозії різьбових з`єднань, для зменшення перехідного опору</t>
  </si>
  <si>
    <t>Склад комплекту: стержень заземлення-6 шт, наконечник-1 шт, муфта заземлення-6 шт, болт для забивання стержнів-1 шт, затискач полоса-дріт-1 шт, стрічка гідроізоляціна-3 м, токопровідна паста-1шт.</t>
  </si>
  <si>
    <t>Комплект заземлення R9m</t>
  </si>
  <si>
    <t>Комплект заземлення R15m</t>
  </si>
  <si>
    <t>Склад комплекту: стержень заземлення d16мм -6 шт, наконечник-1 шт, муфта заземлення-6 шт, болт для забивання стержнів-1 шт, затискач полоса-дріт-1 шт, стрічка гідроізоляціна-3 м, токопровідна паста-1шт.</t>
  </si>
  <si>
    <t>Комплект заземлення R7,5m</t>
  </si>
  <si>
    <t>Склад комплекту: стержень заземлення d16мм -5 шт, наконечник-1 шт, муфта заземлення-5 шт, болт для забивання стержнів-1 шт, затискач полоса-дріт-1 шт, стрічка гідроізоляціна-3 м, токопровідна паста-1шт.</t>
  </si>
  <si>
    <t>Склад комплекту: стержень заземлення d16mm-10 шт, наконечник-2 шт, муфта заземлення-10 шт, болт для забивання стержнів-2 шт, затискач полоса-дріт-2 шт, стрічка гідроізоляціна-3 м, токопровідна паста-1шт.</t>
  </si>
  <si>
    <t>Комплект заземлення R6m</t>
  </si>
  <si>
    <t>Комплект заземлення R4,5m</t>
  </si>
  <si>
    <t>Комплект заземлення R3m</t>
  </si>
  <si>
    <t>Склад комплекту: стержень заземлення d16мм -4 шт, наконечник-1 шт, муфта заземлення-4 шт, болт для забивання стержнів-1 шт, затискач полоса-дріт-1 шт.</t>
  </si>
  <si>
    <t>Склад комплекту: стержень заземлення d16мм -3 шт, наконечник-1 шт, муфта заземлення-3 шт, болт для забивання стержнів-1 шт, затискач полоса-дріт-1 шт.</t>
  </si>
  <si>
    <t>Склад комплекту: стержень заземлення d16мм -2 шт, наконечник-1 шт, муфта заземлення-2 шт, болт для забивання стержнів-1 шт, затискач полоса-дріт-1 шт.</t>
  </si>
  <si>
    <t>40 143</t>
  </si>
  <si>
    <t>40 142</t>
  </si>
  <si>
    <t>Для прокладання струмовідводу по стіні. Довжина 3м. Діаметр 16мм. Висока механічна стійкість, стійкість до ультрафіолету та перепадів теиператур</t>
  </si>
  <si>
    <t>907 019</t>
  </si>
  <si>
    <t>A07/1</t>
  </si>
  <si>
    <t>Труба електромонтажна гладка d16 3м.</t>
  </si>
  <si>
    <t>214 9004</t>
  </si>
  <si>
    <t>Кліпса монтажна 16мм</t>
  </si>
  <si>
    <t>Кріплення для труби електромонтажної 3м</t>
  </si>
  <si>
    <t>A07/2</t>
  </si>
  <si>
    <t>53/12/15</t>
  </si>
  <si>
    <t>Блискавкоприймач мідний різьбовий CUR-1500</t>
  </si>
  <si>
    <t>Мідна щогла, що складається з прута d12 мм та прута d8 мм</t>
  </si>
  <si>
    <t>Блискавкоприймач мідний різьбовий CUR-2000</t>
  </si>
  <si>
    <t>Блискавкоприймач мідний різьбовий CUR-2500</t>
  </si>
  <si>
    <t>53/12/20</t>
  </si>
  <si>
    <t>53/12/25</t>
  </si>
  <si>
    <t>53 120</t>
  </si>
  <si>
    <t>53 115</t>
  </si>
  <si>
    <t>53 125</t>
  </si>
  <si>
    <t>54 120</t>
  </si>
  <si>
    <t>55 125</t>
  </si>
  <si>
    <t>50/10/401</t>
  </si>
  <si>
    <t>50/10/405</t>
  </si>
  <si>
    <t>AL, OCH</t>
  </si>
  <si>
    <t>Коньковий блискавкоприймач 1м одинарний (профільний)</t>
  </si>
  <si>
    <t>Коньковий блискавкоприймач 1,5м одинарний (профільний)</t>
  </si>
  <si>
    <t>50 401</t>
  </si>
  <si>
    <t>50 405</t>
  </si>
  <si>
    <t>Алюмінієва щогла d10мм для кріплення на профільному коньку даху, затискач входить в комплект</t>
  </si>
  <si>
    <t>50/10/410</t>
  </si>
  <si>
    <t>50/10/415</t>
  </si>
  <si>
    <t>50/10/420</t>
  </si>
  <si>
    <t>АL, OCН</t>
  </si>
  <si>
    <t>Коньковий блискавкоприймач 1м (профільний)</t>
  </si>
  <si>
    <t>Коньковий блискавкоприймач 1,5м (профільний)</t>
  </si>
  <si>
    <t>Коньковий блискавкоприймач 2м (профільний)</t>
  </si>
  <si>
    <t>50 410</t>
  </si>
  <si>
    <t>50 415</t>
  </si>
  <si>
    <t>50 420</t>
  </si>
  <si>
    <t>Алюмінієва щогла d10 мм для кріплення на профільному коньку даху, затискач входить в комплект</t>
  </si>
  <si>
    <t>52 090</t>
  </si>
  <si>
    <t>52 100</t>
  </si>
  <si>
    <t>52/40/90</t>
  </si>
  <si>
    <t>52/40/100</t>
  </si>
  <si>
    <t>Блискавкоприймач з нержавіючої сталі d40 9м</t>
  </si>
  <si>
    <t>Блискавкоприймач з нержавіючої сталі d40 10м</t>
  </si>
  <si>
    <t>Блискавкоприймач з нержавіючої сталі d40 4м.</t>
  </si>
  <si>
    <t>Блискавкоприймач з нержавіючої сталі d40 5м.</t>
  </si>
  <si>
    <t>Блискавкоприймач з нержавіючої сталі d40 6м.</t>
  </si>
  <si>
    <t>Блискавкоприймач з нержавіючої сталі d40 7м.</t>
  </si>
  <si>
    <t>Блискавкоприймач з нержавіючої сталі d40 8м.</t>
  </si>
  <si>
    <t>Мі</t>
  </si>
  <si>
    <t>Полоса обміднена 25*4</t>
  </si>
  <si>
    <t>40 093</t>
  </si>
  <si>
    <t>Сталь плоска обміднена 25*4, 1м.п.=0,816 кг, 1 кг=1,226 м.п.</t>
  </si>
  <si>
    <r>
      <rPr>
        <strike/>
        <sz val="10"/>
        <color theme="3"/>
        <rFont val="Calibri"/>
        <family val="2"/>
        <charset val="204"/>
      </rPr>
      <t>2000,0</t>
    </r>
    <r>
      <rPr>
        <sz val="10"/>
        <color theme="3"/>
        <rFont val="Calibri"/>
        <family val="2"/>
        <charset val="204"/>
      </rPr>
      <t xml:space="preserve">  </t>
    </r>
    <r>
      <rPr>
        <sz val="10"/>
        <color rgb="FF000000"/>
        <rFont val="Calibri"/>
        <family val="2"/>
        <charset val="204"/>
      </rPr>
      <t xml:space="preserve">        </t>
    </r>
    <r>
      <rPr>
        <sz val="10"/>
        <color rgb="FFFF0000"/>
        <rFont val="Calibri"/>
        <family val="2"/>
        <charset val="204"/>
      </rPr>
      <t xml:space="preserve"> -15% </t>
    </r>
    <r>
      <rPr>
        <sz val="10"/>
        <color rgb="FF000000"/>
        <rFont val="Calibri"/>
        <family val="2"/>
        <charset val="204"/>
      </rPr>
      <t xml:space="preserve">   1700,0</t>
    </r>
  </si>
  <si>
    <r>
      <rPr>
        <strike/>
        <sz val="10"/>
        <color theme="3"/>
        <rFont val="Calibri"/>
        <family val="2"/>
        <charset val="204"/>
      </rPr>
      <t>3428,0</t>
    </r>
    <r>
      <rPr>
        <sz val="10"/>
        <color theme="3"/>
        <rFont val="Calibri"/>
        <family val="2"/>
        <charset val="204"/>
      </rPr>
      <t xml:space="preserve">                </t>
    </r>
    <r>
      <rPr>
        <sz val="10"/>
        <color rgb="FFFF0000"/>
        <rFont val="Calibri"/>
        <family val="2"/>
        <charset val="204"/>
      </rPr>
      <t xml:space="preserve">-15%     </t>
    </r>
    <r>
      <rPr>
        <sz val="10"/>
        <color rgb="FF000000"/>
        <rFont val="Calibri"/>
        <family val="2"/>
        <charset val="204"/>
      </rPr>
      <t xml:space="preserve"> 2900,0</t>
    </r>
  </si>
  <si>
    <r>
      <rPr>
        <strike/>
        <sz val="10"/>
        <color theme="3"/>
        <rFont val="Calibri"/>
        <family val="2"/>
        <charset val="204"/>
      </rPr>
      <t>1779,0</t>
    </r>
    <r>
      <rPr>
        <strike/>
        <sz val="10"/>
        <color rgb="FF000000"/>
        <rFont val="Calibri"/>
        <family val="2"/>
        <charset val="204"/>
      </rPr>
      <t xml:space="preserve">          </t>
    </r>
    <r>
      <rPr>
        <sz val="10"/>
        <color rgb="FFFF0000"/>
        <rFont val="Calibri"/>
        <family val="2"/>
        <charset val="204"/>
      </rPr>
      <t>-15%</t>
    </r>
    <r>
      <rPr>
        <sz val="10"/>
        <color rgb="FF000000"/>
        <rFont val="Calibri"/>
        <family val="2"/>
        <charset val="204"/>
      </rPr>
      <t xml:space="preserve"> 1500,0</t>
    </r>
  </si>
  <si>
    <r>
      <rPr>
        <strike/>
        <sz val="10"/>
        <color theme="3"/>
        <rFont val="Calibri"/>
        <family val="2"/>
        <charset val="204"/>
      </rPr>
      <t>1345,0</t>
    </r>
    <r>
      <rPr>
        <strike/>
        <sz val="10"/>
        <color rgb="FF000000"/>
        <rFont val="Calibri"/>
        <family val="2"/>
        <charset val="204"/>
      </rPr>
      <t xml:space="preserve">          </t>
    </r>
    <r>
      <rPr>
        <sz val="10"/>
        <color rgb="FFFF0000"/>
        <rFont val="Calibri"/>
        <family val="2"/>
        <charset val="204"/>
      </rPr>
      <t>-15%</t>
    </r>
    <r>
      <rPr>
        <sz val="10"/>
        <color rgb="FF000000"/>
        <rFont val="Calibri"/>
        <family val="2"/>
        <charset val="204"/>
      </rPr>
      <t xml:space="preserve"> 1150,0</t>
    </r>
  </si>
  <si>
    <r>
      <rPr>
        <strike/>
        <sz val="10"/>
        <color theme="3"/>
        <rFont val="Calibri"/>
        <family val="2"/>
        <charset val="204"/>
      </rPr>
      <t xml:space="preserve">1047,0 </t>
    </r>
    <r>
      <rPr>
        <sz val="10"/>
        <color rgb="FF000000"/>
        <rFont val="Calibri"/>
        <family val="2"/>
        <charset val="204"/>
      </rPr>
      <t xml:space="preserve">             </t>
    </r>
    <r>
      <rPr>
        <sz val="10"/>
        <color rgb="FFFF0000"/>
        <rFont val="Calibri"/>
        <family val="2"/>
        <charset val="204"/>
      </rPr>
      <t>-15%</t>
    </r>
    <r>
      <rPr>
        <sz val="10"/>
        <color rgb="FF000000"/>
        <rFont val="Calibri"/>
        <family val="2"/>
        <charset val="204"/>
      </rPr>
      <t xml:space="preserve">     899,0</t>
    </r>
  </si>
  <si>
    <r>
      <rPr>
        <strike/>
        <sz val="10"/>
        <color theme="3"/>
        <rFont val="Calibri"/>
        <family val="2"/>
        <charset val="204"/>
      </rPr>
      <t>749,0</t>
    </r>
    <r>
      <rPr>
        <sz val="10"/>
        <color theme="3"/>
        <rFont val="Calibri"/>
        <family val="2"/>
        <charset val="204"/>
      </rPr>
      <t xml:space="preserve"> </t>
    </r>
    <r>
      <rPr>
        <sz val="10"/>
        <color rgb="FF000000"/>
        <rFont val="Calibri"/>
        <family val="2"/>
        <charset val="204"/>
      </rPr>
      <t xml:space="preserve">           </t>
    </r>
    <r>
      <rPr>
        <sz val="10"/>
        <color rgb="FFFF0000"/>
        <rFont val="Calibri"/>
        <family val="2"/>
        <charset val="204"/>
      </rPr>
      <t xml:space="preserve">-15% </t>
    </r>
    <r>
      <rPr>
        <sz val="10"/>
        <color rgb="FF000000"/>
        <rFont val="Calibri"/>
        <family val="2"/>
        <charset val="204"/>
      </rPr>
      <t xml:space="preserve">    649,0</t>
    </r>
  </si>
  <si>
    <t>Коробка монтажна ABS 150x150x80 ІР65</t>
  </si>
  <si>
    <t xml:space="preserve">Коробка монтажна ABS 150*150*80, ІР65 </t>
  </si>
  <si>
    <t>68/4</t>
  </si>
  <si>
    <t>Тримач щогли L300</t>
  </si>
  <si>
    <t>415013</t>
  </si>
  <si>
    <t>M15/1</t>
  </si>
  <si>
    <t>Для кріплення блискавкоприймачів D16 мм. Відстань від стіни 300мм. Нержавіюча сталь</t>
  </si>
  <si>
    <t>КОМПЛЕКТИ ЗАЗЕМЛЕННЯ ОЦИНКОВАНІ</t>
  </si>
  <si>
    <t>компл.</t>
  </si>
  <si>
    <t xml:space="preserve">Склад комплекту: стержень заземлення d14,2 мм обміднений-4 шт, наконечник-1 шт, муфта заземлення-4 шт, болт для забивання стержнів-1 шт, затискач полоса-дріт-1 шт, стрічка гідроізоляційна-3м, токопровідна паста -1шт. </t>
  </si>
  <si>
    <t xml:space="preserve">Склад комплекту: стержень заземлення d14,2 мм обміднений-5 шт, наконечник-1 шт, муфта заземлення-5 шт, болт для забивання стержнів-1 шт, затискач полоса-дріт-1 шт, стрічка гідроізоляційна-3м, токопровідна паста -1шт. </t>
  </si>
  <si>
    <t xml:space="preserve">Склад комплекту: стержень заземлення d14,2 мм обміднений-6 шт, наконечник-1 шт, муфта заземлення-6 шт, болт для забивання стержнів-1 шт, затискач полоса-дріт-1 шт, стрічка гідроізоляційна-3м, токопровідна паста -1шт. </t>
  </si>
  <si>
    <t xml:space="preserve">Склад комплекту: стержень заземлення d14,2 мм обміднений-3 шт, наконечник-1 шт, муфта заземлення-3 шт, болт для забивання стержнів-1 шт, затискач полоса-дріт-1 шт. </t>
  </si>
  <si>
    <t>Дріт мідний D7 мм</t>
  </si>
  <si>
    <t>Сталь плоска мідна  25*4, 1м.п.=0,816 кг, 1 кг=1,226 м.п.</t>
  </si>
  <si>
    <t>Мідь, діаметр 7 мм.
1 м.п. = 0,3446 кг, 1 кг = 2,90 м.п.</t>
  </si>
  <si>
    <t>22/ОС</t>
  </si>
  <si>
    <t>Тримач коньковий профільний з пластиком</t>
  </si>
  <si>
    <t>Тримач коньковий профільний з пластиком коричневий</t>
  </si>
  <si>
    <t>Тримач коньковий профільний з пластиком червоний</t>
  </si>
  <si>
    <t>Тримач коньковий профільний з пластиком рудий</t>
  </si>
  <si>
    <t>Сталь, гальванічно оцинкована , з пластиковим тримачем сірого кольору</t>
  </si>
  <si>
    <t>Сталь, гальванічно оцинкована і лакована.  Варіанти кольорів: коричневий, червоний, рудий</t>
  </si>
  <si>
    <t>22/ОС PL</t>
  </si>
  <si>
    <t>22/ОС PL 8017</t>
  </si>
  <si>
    <t>22/ОС PL 3011</t>
  </si>
  <si>
    <t>22/ОС PL 8004</t>
  </si>
  <si>
    <t>22/Ni</t>
  </si>
  <si>
    <t>Тримач коньковий профільний з Niro</t>
  </si>
  <si>
    <t>22 001</t>
  </si>
  <si>
    <t xml:space="preserve">Тримач призначений для фіксації блискавкозахисного дроту по профільному коньку покрівлі. Кріплення виготовлене з гальванічно оцинкованої сталі з нержавіючим тримачем Niro. </t>
  </si>
  <si>
    <t>12/12/1</t>
  </si>
  <si>
    <t>12/33/1</t>
  </si>
  <si>
    <t>12/40/1</t>
  </si>
  <si>
    <t>12 001</t>
  </si>
  <si>
    <t>12 002</t>
  </si>
  <si>
    <t>12 003</t>
  </si>
  <si>
    <t>Тримач під черепицю L120 з Niro</t>
  </si>
  <si>
    <t>Тримач під черепицю L330 з Niro</t>
  </si>
  <si>
    <t>Тримач під черепицю L400 з Niro</t>
  </si>
  <si>
    <t>Сталь, гальванічно оцинкована, з тримачем Niro</t>
  </si>
  <si>
    <t>15/Ni</t>
  </si>
  <si>
    <t>15/01</t>
  </si>
  <si>
    <t>Хомут для труб  універсальний</t>
  </si>
  <si>
    <t>Хомут для труб  універсальний з пластиком</t>
  </si>
  <si>
    <t>15 000</t>
  </si>
  <si>
    <t>15 010</t>
  </si>
  <si>
    <t>Хомут, з нержавіючої сталі, для кріплення дроту до труб діаметром 60-120мм з пластиковим тримачем.</t>
  </si>
  <si>
    <t>Хомут, з нержавіючої сталі, для кріплення дроту до труб діаметром 60-120мм.</t>
  </si>
  <si>
    <t>15010</t>
  </si>
  <si>
    <t>Ni Pl</t>
  </si>
  <si>
    <t>59 001</t>
  </si>
  <si>
    <t>59/1</t>
  </si>
  <si>
    <t>Тримач ізоляційної штанги</t>
  </si>
  <si>
    <t xml:space="preserve">Використовується для кріплення ізоляційних штанг до стіни, сталь гарячооцинкована.  </t>
  </si>
  <si>
    <t>54 040</t>
  </si>
  <si>
    <t>50 051</t>
  </si>
  <si>
    <t>54 060</t>
  </si>
  <si>
    <t>54 070</t>
  </si>
  <si>
    <t>54 080</t>
  </si>
  <si>
    <t>54/30/40</t>
  </si>
  <si>
    <t>54/30/50</t>
  </si>
  <si>
    <t>54/40/60</t>
  </si>
  <si>
    <t>54/40/80</t>
  </si>
  <si>
    <t>54/40/70</t>
  </si>
  <si>
    <t>Щогла алюмінієва d30 4м</t>
  </si>
  <si>
    <t>Щогла алюмінієва d30 5м</t>
  </si>
  <si>
    <t>Щогла алюмінієва d40 6м</t>
  </si>
  <si>
    <t>Щогла алюмінієва d40 7м</t>
  </si>
  <si>
    <t>Щогла алюмінієва d40 8м</t>
  </si>
  <si>
    <t>Щогла блискавкоприймача алюмінієва, діаметром 30 мм при основі.</t>
  </si>
  <si>
    <t>Щогла блискавкоприймача алюмінієва, діаметром 40 мм при основі.</t>
  </si>
  <si>
    <t>БЛИСКАВКОПРИЙМАЧІ ОКРЕМОСТОЯЧІ</t>
  </si>
  <si>
    <t>Окремостоячі блискавкоприймачі</t>
  </si>
  <si>
    <t>56 100</t>
  </si>
  <si>
    <t>56 110</t>
  </si>
  <si>
    <t>56 120</t>
  </si>
  <si>
    <t>56 130</t>
  </si>
  <si>
    <t>56 140</t>
  </si>
  <si>
    <t>56 150</t>
  </si>
  <si>
    <t>56 160</t>
  </si>
  <si>
    <t>56 180</t>
  </si>
  <si>
    <t>56 200</t>
  </si>
  <si>
    <t>56 220</t>
  </si>
  <si>
    <t>56 240</t>
  </si>
  <si>
    <t>56 260</t>
  </si>
  <si>
    <t>56 010</t>
  </si>
  <si>
    <t>56 020</t>
  </si>
  <si>
    <t>56 030</t>
  </si>
  <si>
    <t>60/3</t>
  </si>
  <si>
    <t>60/2</t>
  </si>
  <si>
    <t>60/1</t>
  </si>
  <si>
    <t>60/26</t>
  </si>
  <si>
    <t>60/24</t>
  </si>
  <si>
    <t>Анкерна закладна для блискавкоприймача 10-14м</t>
  </si>
  <si>
    <t>Анкерна закладна для блискавкоприймача 15-20м</t>
  </si>
  <si>
    <t>Анкерна закладна для блискавкоприймача 22-26м</t>
  </si>
  <si>
    <t>Блискавкоприймач окремостоячий 26 м</t>
  </si>
  <si>
    <t>Блискавкоприймач окремостоячий 24 м</t>
  </si>
  <si>
    <t>Блискавкоприймач окремостоячий 22 м</t>
  </si>
  <si>
    <t>Блискавкоприймач окремостоячий 20 м</t>
  </si>
  <si>
    <t>Блискавкоприймач окремостоячий 16 м</t>
  </si>
  <si>
    <t>Блискавкоприймач окремостоячий 18 м</t>
  </si>
  <si>
    <t>60/20</t>
  </si>
  <si>
    <t>60/22</t>
  </si>
  <si>
    <t>60/16</t>
  </si>
  <si>
    <t>60/18</t>
  </si>
  <si>
    <t>60/15</t>
  </si>
  <si>
    <t>60/14</t>
  </si>
  <si>
    <t>60/13</t>
  </si>
  <si>
    <t>60/12</t>
  </si>
  <si>
    <t>60/11</t>
  </si>
  <si>
    <t>60/10</t>
  </si>
  <si>
    <t>Блискавкоприймач окремостоячий 15 м</t>
  </si>
  <si>
    <t>Блискавкоприймач окремостоячий 14 м</t>
  </si>
  <si>
    <t>Блискавкоприймач окремостоячий 13 м</t>
  </si>
  <si>
    <t>Блискавкоприймач окремостоячий 12 м</t>
  </si>
  <si>
    <t>Блискавкоприймач окремостоячий 11 м</t>
  </si>
  <si>
    <t>Блискавкоприймач окремостоячий 10 м</t>
  </si>
  <si>
    <t>Блискавкоприймач окремостоячий,  гарячеоцинкований, збірний, з`єднання елементів блискавкоприймача - фланцеве, довжина найдовшої частини 6 м</t>
  </si>
  <si>
    <t>Тримач дроту Niro з дюбелем А=90mm</t>
  </si>
  <si>
    <t>Для прокладання дроту d8mm по стінах без утеплення , шпилька L=60мм з дюбелем в комплекті</t>
  </si>
  <si>
    <t>02 / 021</t>
  </si>
  <si>
    <t>02/02/1</t>
  </si>
  <si>
    <t>КОМПЛЕКТИ ЗАЗЕМЛЕННЯ ОБМІДНЕНІ (Виробник Anchor)(Ціна нище з позначкою CBM-виробник GALMAR Польща)</t>
  </si>
  <si>
    <t>Болт для забивання обміднених стержнів</t>
  </si>
  <si>
    <t>Надміцна сталь, зовнішня різьба 5/8'', під насадку SDS-max для вібромолота</t>
  </si>
  <si>
    <t>40024</t>
  </si>
  <si>
    <t>2000                                                 2500(CBM)</t>
  </si>
  <si>
    <t>2500                       3000(CBM)</t>
  </si>
  <si>
    <t>3000                      3500(CBM)</t>
  </si>
  <si>
    <t>3500               4000(CBM)</t>
  </si>
  <si>
    <t>Прайс-лист від 14.10.2020</t>
  </si>
  <si>
    <t>Полоса мідна 20*3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</si>
</sst>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\ * #,##0.00&quot;    &quot;;\-* #,##0.00&quot;    &quot;;\ * \-#&quot;    &quot;"/>
    <numFmt numFmtId="165" formatCode="ddd/dd/mm/yyyy"/>
  </numFmts>
  <fonts count="102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b/>
      <i/>
      <sz val="10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sz val="10"/>
      <color rgb="FF00B050"/>
      <name val="Calibri"/>
      <family val="2"/>
      <charset val="204"/>
    </font>
    <font>
      <b/>
      <sz val="1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8"/>
      <color rgb="FF000000"/>
      <name val="Calibri"/>
      <family val="2"/>
      <charset val="204"/>
    </font>
    <font>
      <b/>
      <i/>
      <sz val="10"/>
      <color rgb="FFFFFFFF"/>
      <name val="Arial Black"/>
      <family val="2"/>
      <charset val="204"/>
    </font>
    <font>
      <b/>
      <i/>
      <sz val="12"/>
      <color rgb="FFFFFFFF"/>
      <name val="Aharoni"/>
      <charset val="177"/>
    </font>
    <font>
      <b/>
      <sz val="10"/>
      <color rgb="FFFFFFFF"/>
      <name val="Calibri"/>
      <family val="2"/>
      <charset val="204"/>
    </font>
    <font>
      <sz val="10"/>
      <name val="Calibri"/>
      <family val="2"/>
      <charset val="204"/>
    </font>
    <font>
      <b/>
      <sz val="10"/>
      <color rgb="FF002060"/>
      <name val="Calibri"/>
      <family val="2"/>
      <charset val="204"/>
    </font>
    <font>
      <b/>
      <sz val="12"/>
      <color rgb="FF692E96"/>
      <name val="Calibri"/>
      <family val="2"/>
      <charset val="204"/>
    </font>
    <font>
      <b/>
      <sz val="9"/>
      <color rgb="FF000000"/>
      <name val="Calibri"/>
      <family val="2"/>
      <charset val="204"/>
    </font>
    <font>
      <b/>
      <i/>
      <sz val="8"/>
      <color rgb="FFFFFFFF"/>
      <name val="Arial Black"/>
      <family val="2"/>
      <charset val="204"/>
    </font>
    <font>
      <b/>
      <i/>
      <sz val="8"/>
      <color rgb="FFFFFFFF"/>
      <name val="Calibri"/>
      <family val="2"/>
      <charset val="204"/>
    </font>
    <font>
      <b/>
      <sz val="12"/>
      <color rgb="FFFFFFFF"/>
      <name val="Calibri"/>
      <family val="2"/>
      <charset val="204"/>
    </font>
    <font>
      <b/>
      <sz val="12"/>
      <color rgb="FF002060"/>
      <name val="Calibri"/>
      <family val="2"/>
      <charset val="204"/>
    </font>
    <font>
      <b/>
      <i/>
      <sz val="10"/>
      <color rgb="FFFFFFFF"/>
      <name val="Calibri"/>
      <family val="2"/>
      <charset val="204"/>
    </font>
    <font>
      <sz val="12"/>
      <color rgb="FF000000"/>
      <name val="Calibri"/>
      <family val="2"/>
      <charset val="204"/>
    </font>
    <font>
      <b/>
      <i/>
      <sz val="12"/>
      <color rgb="FF000000"/>
      <name val="Calibri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8"/>
      <color rgb="FF000000"/>
      <name val="Arial"/>
      <family val="2"/>
      <charset val="204"/>
    </font>
    <font>
      <i/>
      <sz val="11"/>
      <color rgb="FFFF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1"/>
      <color rgb="FF333333"/>
      <name val="Calibri"/>
      <family val="2"/>
      <charset val="204"/>
    </font>
    <font>
      <sz val="11"/>
      <color rgb="FF333333"/>
      <name val="Calibri"/>
      <family val="2"/>
      <charset val="204"/>
    </font>
    <font>
      <b/>
      <sz val="9"/>
      <color rgb="FF00000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rgb="FF00206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26"/>
      <color theme="3"/>
      <name val="Calibri"/>
      <family val="2"/>
      <charset val="204"/>
    </font>
    <font>
      <sz val="11"/>
      <color theme="3"/>
      <name val="Calibri"/>
      <family val="2"/>
      <charset val="204"/>
    </font>
    <font>
      <b/>
      <sz val="11"/>
      <color rgb="FFFFFFFF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8"/>
      <name val="Calibri"/>
      <family val="2"/>
      <charset val="204"/>
    </font>
    <font>
      <b/>
      <sz val="10"/>
      <color rgb="FFFFFFFF"/>
      <name val="Calibri"/>
      <family val="2"/>
      <charset val="204"/>
      <scheme val="minor"/>
    </font>
    <font>
      <b/>
      <i/>
      <sz val="10"/>
      <color rgb="FFFFFFFF"/>
      <name val="Calibri"/>
      <family val="2"/>
      <charset val="204"/>
      <scheme val="minor"/>
    </font>
    <font>
      <b/>
      <sz val="10"/>
      <color rgb="FF6B4794"/>
      <name val="Calibri"/>
      <family val="2"/>
      <charset val="204"/>
      <scheme val="minor"/>
    </font>
    <font>
      <i/>
      <sz val="10"/>
      <color rgb="FF000000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u/>
      <sz val="10"/>
      <color rgb="FF0000FF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rgb="FF333333"/>
      <name val="Calibri"/>
      <family val="2"/>
      <charset val="204"/>
      <scheme val="minor"/>
    </font>
    <font>
      <sz val="10"/>
      <color rgb="FF333333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i/>
      <sz val="11"/>
      <color rgb="FFFFFFFF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b/>
      <sz val="12"/>
      <color rgb="FFFFFFFF"/>
      <name val="Calibri"/>
      <family val="2"/>
      <charset val="204"/>
      <scheme val="minor"/>
    </font>
    <font>
      <b/>
      <sz val="12"/>
      <color rgb="FF6B4794"/>
      <name val="Calibri"/>
      <family val="2"/>
      <charset val="204"/>
      <scheme val="minor"/>
    </font>
    <font>
      <sz val="12"/>
      <name val="Calibri"/>
      <family val="2"/>
      <charset val="204"/>
    </font>
    <font>
      <b/>
      <sz val="11"/>
      <name val="Calibri"/>
      <family val="2"/>
      <charset val="204"/>
    </font>
    <font>
      <b/>
      <sz val="16"/>
      <name val="Calibri"/>
      <family val="2"/>
      <charset val="204"/>
    </font>
    <font>
      <b/>
      <sz val="12"/>
      <name val="Calibri"/>
      <family val="2"/>
      <charset val="204"/>
    </font>
    <font>
      <b/>
      <sz val="10"/>
      <name val="Arial"/>
      <family val="2"/>
      <charset val="204"/>
    </font>
    <font>
      <b/>
      <sz val="10"/>
      <color rgb="FF7030A0"/>
      <name val="Arial"/>
      <family val="2"/>
      <charset val="204"/>
    </font>
    <font>
      <b/>
      <sz val="11"/>
      <color rgb="FFFFFFFF"/>
      <name val="Calibri"/>
      <family val="2"/>
      <charset val="204"/>
      <scheme val="minor"/>
    </font>
    <font>
      <b/>
      <i/>
      <sz val="11"/>
      <color rgb="FF000000"/>
      <name val="Calibri"/>
      <family val="2"/>
      <charset val="204"/>
    </font>
    <font>
      <b/>
      <sz val="9"/>
      <name val="Calibri"/>
      <family val="2"/>
      <charset val="204"/>
      <scheme val="minor"/>
    </font>
    <font>
      <b/>
      <sz val="10"/>
      <color theme="3" tint="-0.249977111117893"/>
      <name val="Calibri"/>
      <family val="2"/>
      <charset val="204"/>
    </font>
    <font>
      <b/>
      <i/>
      <u/>
      <sz val="18"/>
      <color theme="1" tint="0.34998626667073579"/>
      <name val="Arial Black"/>
      <family val="2"/>
      <charset val="204"/>
    </font>
    <font>
      <b/>
      <i/>
      <u/>
      <sz val="20"/>
      <color theme="1" tint="0.34998626667073579"/>
      <name val="Arial Black"/>
      <family val="2"/>
      <charset val="204"/>
    </font>
    <font>
      <i/>
      <u/>
      <sz val="11"/>
      <color theme="1" tint="0.14999847407452621"/>
      <name val="Arial Black"/>
      <family val="2"/>
      <charset val="204"/>
    </font>
    <font>
      <b/>
      <sz val="10"/>
      <color theme="1" tint="0.14999847407452621"/>
      <name val="Arial"/>
      <family val="2"/>
      <charset val="204"/>
    </font>
    <font>
      <b/>
      <i/>
      <u/>
      <sz val="18"/>
      <color theme="1" tint="0.249977111117893"/>
      <name val="Calibri"/>
      <family val="2"/>
      <charset val="204"/>
    </font>
    <font>
      <b/>
      <i/>
      <u/>
      <sz val="16"/>
      <color theme="1" tint="0.34998626667073579"/>
      <name val="Calibri"/>
      <family val="2"/>
      <charset val="204"/>
    </font>
    <font>
      <b/>
      <i/>
      <sz val="22"/>
      <color theme="1" tint="0.14999847407452621"/>
      <name val="Arial Black"/>
      <family val="2"/>
      <charset val="204"/>
    </font>
    <font>
      <b/>
      <i/>
      <sz val="10"/>
      <color theme="0"/>
      <name val="Calibri"/>
      <family val="2"/>
      <charset val="204"/>
    </font>
    <font>
      <b/>
      <i/>
      <sz val="11"/>
      <color theme="0"/>
      <name val="Calibri"/>
      <family val="2"/>
      <charset val="204"/>
    </font>
    <font>
      <sz val="10"/>
      <color rgb="FFFF0000"/>
      <name val="Calibri"/>
      <family val="2"/>
      <charset val="204"/>
    </font>
    <font>
      <sz val="10"/>
      <color theme="3"/>
      <name val="Calibri"/>
      <family val="2"/>
      <charset val="204"/>
    </font>
    <font>
      <strike/>
      <sz val="10"/>
      <color rgb="FF000000"/>
      <name val="Calibri"/>
      <family val="2"/>
      <charset val="204"/>
    </font>
    <font>
      <strike/>
      <sz val="10"/>
      <color theme="3"/>
      <name val="Calibri"/>
      <family val="2"/>
      <charset val="204"/>
    </font>
    <font>
      <b/>
      <u/>
      <sz val="11"/>
      <color rgb="FFFFFFFF"/>
      <name val="Calibri"/>
      <family val="2"/>
      <charset val="204"/>
    </font>
    <font>
      <b/>
      <u/>
      <sz val="10"/>
      <color theme="0"/>
      <name val="Calibri"/>
      <family val="2"/>
      <charset val="204"/>
    </font>
    <font>
      <b/>
      <u/>
      <sz val="11"/>
      <color theme="0"/>
      <name val="Calibri"/>
      <family val="2"/>
      <charset val="204"/>
    </font>
    <font>
      <u/>
      <sz val="10"/>
      <color rgb="FF000000"/>
      <name val="Calibri"/>
      <family val="2"/>
      <charset val="204"/>
    </font>
    <font>
      <b/>
      <u/>
      <sz val="12"/>
      <color theme="0"/>
      <name val="Calibri"/>
      <family val="2"/>
      <charset val="204"/>
    </font>
    <font>
      <u/>
      <sz val="11"/>
      <color rgb="FF000000"/>
      <name val="Calibri"/>
      <family val="2"/>
      <charset val="204"/>
    </font>
    <font>
      <b/>
      <u/>
      <sz val="12"/>
      <color rgb="FFFFFFFF"/>
      <name val="Arial"/>
      <family val="2"/>
      <charset val="204"/>
    </font>
    <font>
      <b/>
      <i/>
      <u/>
      <sz val="10"/>
      <color rgb="FFFFFFFF"/>
      <name val="Arial"/>
      <family val="2"/>
      <charset val="204"/>
    </font>
    <font>
      <b/>
      <i/>
      <u/>
      <sz val="11"/>
      <color rgb="FFFFFFFF"/>
      <name val="Arial Black"/>
      <family val="2"/>
      <charset val="204"/>
    </font>
    <font>
      <b/>
      <u/>
      <sz val="11"/>
      <color rgb="FFFFFFFF"/>
      <name val="Calibri"/>
      <family val="2"/>
      <charset val="204"/>
      <scheme val="minor"/>
    </font>
    <font>
      <b/>
      <u/>
      <sz val="12"/>
      <color rgb="FFFF0000"/>
      <name val="Arial"/>
      <family val="2"/>
      <charset val="204"/>
    </font>
    <font>
      <b/>
      <u/>
      <sz val="12"/>
      <color rgb="FF00B050"/>
      <name val="Arial"/>
      <family val="2"/>
      <charset val="204"/>
    </font>
    <font>
      <b/>
      <sz val="9"/>
      <color theme="1"/>
      <name val="Calibri"/>
      <family val="2"/>
      <charset val="204"/>
    </font>
    <font>
      <b/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0"/>
      <color theme="0"/>
      <name val="Calibri"/>
      <family val="2"/>
      <charset val="204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7F5"/>
        <bgColor rgb="FFCFE7F5"/>
      </patternFill>
    </fill>
    <fill>
      <patternFill patternType="solid">
        <fgColor rgb="FF6B4794"/>
        <bgColor rgb="FF6B4794"/>
      </patternFill>
    </fill>
    <fill>
      <patternFill patternType="solid">
        <fgColor rgb="FFF2F2F2"/>
        <bgColor rgb="FFF2F2F2"/>
      </patternFill>
    </fill>
    <fill>
      <patternFill patternType="solid">
        <fgColor rgb="FFDDD9C3"/>
        <bgColor rgb="FFDDD9C3"/>
      </patternFill>
    </fill>
    <fill>
      <patternFill patternType="solid">
        <fgColor rgb="FFFFFF00"/>
        <bgColor rgb="FF6B4794"/>
      </patternFill>
    </fill>
    <fill>
      <patternFill patternType="solid">
        <fgColor theme="7" tint="0.59999389629810485"/>
        <bgColor rgb="FFFF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34998626667073579"/>
        <bgColor rgb="FFFF0000"/>
      </patternFill>
    </fill>
    <fill>
      <patternFill patternType="solid">
        <fgColor theme="0" tint="-0.499984740745262"/>
        <bgColor rgb="FFD8D8D8"/>
      </patternFill>
    </fill>
    <fill>
      <patternFill patternType="solid">
        <fgColor theme="0" tint="-0.499984740745262"/>
        <bgColor rgb="FF333399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rgb="FFFFFFFF"/>
      </patternFill>
    </fill>
    <fill>
      <patternFill patternType="solid">
        <fgColor theme="2" tint="-0.249977111117893"/>
        <bgColor rgb="FFA8C0DC"/>
      </patternFill>
    </fill>
    <fill>
      <patternFill patternType="solid">
        <fgColor theme="2" tint="-0.249977111117893"/>
        <bgColor rgb="FFCCFFFF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rgb="FFB8CCE4"/>
      </patternFill>
    </fill>
    <fill>
      <patternFill patternType="solid">
        <fgColor theme="2" tint="-0.249977111117893"/>
        <bgColor rgb="FFCFE7F5"/>
      </patternFill>
    </fill>
    <fill>
      <patternFill patternType="solid">
        <fgColor theme="2" tint="-9.9978637043366805E-2"/>
        <bgColor rgb="FFDBE5F1"/>
      </patternFill>
    </fill>
    <fill>
      <patternFill patternType="solid">
        <fgColor theme="2" tint="-9.9978637043366805E-2"/>
        <bgColor rgb="FFDDD9C3"/>
      </patternFill>
    </fill>
    <fill>
      <patternFill patternType="solid">
        <fgColor theme="7" tint="-0.249977111117893"/>
        <bgColor indexed="64"/>
      </patternFill>
    </fill>
  </fills>
  <borders count="73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4">
    <xf numFmtId="0" fontId="0" fillId="0" borderId="0"/>
    <xf numFmtId="0" fontId="31" fillId="0" borderId="9"/>
    <xf numFmtId="0" fontId="6" fillId="0" borderId="9" applyBorder="0" applyProtection="0"/>
    <xf numFmtId="0" fontId="40" fillId="0" borderId="0" applyNumberFormat="0" applyFill="0" applyBorder="0" applyAlignment="0" applyProtection="0"/>
  </cellStyleXfs>
  <cellXfs count="832">
    <xf numFmtId="0" fontId="0" fillId="0" borderId="0" xfId="0" applyFont="1" applyAlignment="1"/>
    <xf numFmtId="0" fontId="4" fillId="0" borderId="0" xfId="0" applyFont="1"/>
    <xf numFmtId="0" fontId="0" fillId="0" borderId="0" xfId="0" applyFont="1"/>
    <xf numFmtId="0" fontId="6" fillId="0" borderId="0" xfId="0" applyFont="1" applyAlignment="1">
      <alignment horizontal="center" vertical="center"/>
    </xf>
    <xf numFmtId="0" fontId="11" fillId="0" borderId="0" xfId="0" applyFont="1"/>
    <xf numFmtId="0" fontId="4" fillId="2" borderId="4" xfId="0" applyFont="1" applyFill="1" applyBorder="1"/>
    <xf numFmtId="0" fontId="3" fillId="0" borderId="0" xfId="0" applyFont="1"/>
    <xf numFmtId="0" fontId="26" fillId="0" borderId="0" xfId="0" applyFont="1"/>
    <xf numFmtId="0" fontId="3" fillId="0" borderId="0" xfId="0" applyFont="1" applyAlignment="1">
      <alignment horizontal="left" vertical="center"/>
    </xf>
    <xf numFmtId="0" fontId="27" fillId="0" borderId="0" xfId="0" applyFont="1"/>
    <xf numFmtId="0" fontId="7" fillId="0" borderId="0" xfId="0" applyFont="1"/>
    <xf numFmtId="0" fontId="29" fillId="0" borderId="0" xfId="0" applyFont="1"/>
    <xf numFmtId="0" fontId="26" fillId="2" borderId="3" xfId="0" applyFont="1" applyFill="1" applyBorder="1"/>
    <xf numFmtId="49" fontId="0" fillId="0" borderId="0" xfId="0" applyNumberFormat="1" applyFont="1"/>
    <xf numFmtId="0" fontId="30" fillId="0" borderId="0" xfId="0" applyFont="1"/>
    <xf numFmtId="0" fontId="6" fillId="0" borderId="0" xfId="0" applyFont="1"/>
    <xf numFmtId="0" fontId="4" fillId="0" borderId="0" xfId="0" applyFont="1" applyAlignment="1">
      <alignment horizontal="center" vertical="center"/>
    </xf>
    <xf numFmtId="0" fontId="0" fillId="0" borderId="0" xfId="0" applyFont="1" applyAlignment="1">
      <alignment horizontal="left"/>
    </xf>
    <xf numFmtId="0" fontId="0" fillId="0" borderId="0" xfId="0" applyFont="1" applyAlignment="1">
      <alignment horizontal="right"/>
    </xf>
    <xf numFmtId="0" fontId="0" fillId="0" borderId="0" xfId="0" applyFont="1" applyAlignment="1">
      <alignment horizontal="center"/>
    </xf>
    <xf numFmtId="0" fontId="24" fillId="0" borderId="0" xfId="0" applyFont="1"/>
    <xf numFmtId="0" fontId="0" fillId="0" borderId="9" xfId="0" applyFont="1" applyBorder="1"/>
    <xf numFmtId="0" fontId="6" fillId="0" borderId="9" xfId="0" applyFont="1" applyBorder="1" applyAlignment="1">
      <alignment horizontal="center" vertical="center"/>
    </xf>
    <xf numFmtId="0" fontId="4" fillId="0" borderId="9" xfId="0" applyFont="1" applyBorder="1"/>
    <xf numFmtId="0" fontId="5" fillId="0" borderId="9" xfId="0" applyFont="1" applyBorder="1" applyAlignment="1">
      <alignment horizontal="left" vertical="center"/>
    </xf>
    <xf numFmtId="0" fontId="0" fillId="0" borderId="0" xfId="0" applyFont="1" applyAlignment="1"/>
    <xf numFmtId="0" fontId="31" fillId="0" borderId="9" xfId="1"/>
    <xf numFmtId="0" fontId="35" fillId="0" borderId="0" xfId="3" applyFont="1"/>
    <xf numFmtId="0" fontId="4" fillId="2" borderId="20" xfId="0" applyFont="1" applyFill="1" applyBorder="1" applyAlignment="1">
      <alignment horizontal="center" vertical="center" wrapText="1"/>
    </xf>
    <xf numFmtId="49" fontId="15" fillId="2" borderId="20" xfId="0" applyNumberFormat="1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2" fontId="16" fillId="2" borderId="20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 wrapText="1"/>
    </xf>
    <xf numFmtId="2" fontId="16" fillId="0" borderId="6" xfId="0" applyNumberFormat="1" applyFont="1" applyFill="1" applyBorder="1" applyAlignment="1">
      <alignment horizontal="center" vertical="center"/>
    </xf>
    <xf numFmtId="0" fontId="15" fillId="0" borderId="26" xfId="0" applyFont="1" applyFill="1" applyBorder="1" applyAlignment="1">
      <alignment horizontal="center" vertical="center" wrapText="1"/>
    </xf>
    <xf numFmtId="49" fontId="15" fillId="0" borderId="26" xfId="0" applyNumberFormat="1" applyFont="1" applyFill="1" applyBorder="1" applyAlignment="1">
      <alignment horizontal="center" vertical="center" wrapText="1"/>
    </xf>
    <xf numFmtId="0" fontId="15" fillId="0" borderId="26" xfId="0" applyFont="1" applyFill="1" applyBorder="1" applyAlignment="1">
      <alignment horizontal="center" vertical="center"/>
    </xf>
    <xf numFmtId="2" fontId="16" fillId="0" borderId="26" xfId="0" applyNumberFormat="1" applyFont="1" applyFill="1" applyBorder="1" applyAlignment="1">
      <alignment horizontal="center" vertical="center"/>
    </xf>
    <xf numFmtId="2" fontId="16" fillId="2" borderId="9" xfId="0" applyNumberFormat="1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49" fontId="4" fillId="2" borderId="9" xfId="0" applyNumberFormat="1" applyFont="1" applyFill="1" applyBorder="1" applyAlignment="1">
      <alignment horizontal="center" vertical="center"/>
    </xf>
    <xf numFmtId="49" fontId="4" fillId="2" borderId="20" xfId="0" applyNumberFormat="1" applyFont="1" applyFill="1" applyBorder="1" applyAlignment="1">
      <alignment horizontal="center" vertical="center"/>
    </xf>
    <xf numFmtId="0" fontId="15" fillId="0" borderId="20" xfId="0" applyFont="1" applyFill="1" applyBorder="1" applyAlignment="1">
      <alignment horizontal="center" vertical="center" wrapText="1"/>
    </xf>
    <xf numFmtId="49" fontId="15" fillId="0" borderId="20" xfId="0" applyNumberFormat="1" applyFont="1" applyFill="1" applyBorder="1" applyAlignment="1">
      <alignment horizontal="center" vertical="center"/>
    </xf>
    <xf numFmtId="0" fontId="15" fillId="0" borderId="20" xfId="0" applyFont="1" applyFill="1" applyBorder="1" applyAlignment="1">
      <alignment horizontal="center" vertical="center"/>
    </xf>
    <xf numFmtId="2" fontId="16" fillId="0" borderId="20" xfId="0" applyNumberFormat="1" applyFont="1" applyFill="1" applyBorder="1" applyAlignment="1">
      <alignment horizontal="center" vertical="center"/>
    </xf>
    <xf numFmtId="0" fontId="36" fillId="0" borderId="20" xfId="2" applyFont="1" applyFill="1" applyBorder="1" applyAlignment="1">
      <alignment horizontal="center" vertical="center" wrapText="1"/>
    </xf>
    <xf numFmtId="49" fontId="36" fillId="0" borderId="20" xfId="2" applyNumberFormat="1" applyFont="1" applyFill="1" applyBorder="1" applyAlignment="1" applyProtection="1">
      <alignment horizontal="center" vertical="center"/>
      <protection hidden="1"/>
    </xf>
    <xf numFmtId="0" fontId="36" fillId="0" borderId="20" xfId="2" applyFont="1" applyFill="1" applyBorder="1" applyAlignment="1" applyProtection="1">
      <alignment horizontal="center" vertical="center" wrapText="1"/>
      <protection hidden="1"/>
    </xf>
    <xf numFmtId="0" fontId="36" fillId="0" borderId="20" xfId="2" applyFont="1" applyFill="1" applyBorder="1" applyAlignment="1" applyProtection="1">
      <alignment horizontal="center" vertical="center"/>
      <protection hidden="1"/>
    </xf>
    <xf numFmtId="2" fontId="37" fillId="0" borderId="20" xfId="2" applyNumberFormat="1" applyFont="1" applyFill="1" applyBorder="1" applyAlignment="1" applyProtection="1">
      <alignment horizontal="center" vertical="center"/>
      <protection hidden="1"/>
    </xf>
    <xf numFmtId="0" fontId="4" fillId="0" borderId="10" xfId="0" applyFont="1" applyFill="1" applyBorder="1" applyAlignment="1">
      <alignment horizontal="center" vertical="center" wrapText="1"/>
    </xf>
    <xf numFmtId="49" fontId="15" fillId="0" borderId="10" xfId="0" applyNumberFormat="1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2" fontId="16" fillId="0" borderId="10" xfId="0" applyNumberFormat="1" applyFont="1" applyFill="1" applyBorder="1" applyAlignment="1">
      <alignment horizontal="center" vertical="center"/>
    </xf>
    <xf numFmtId="49" fontId="15" fillId="0" borderId="9" xfId="0" applyNumberFormat="1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2" fontId="16" fillId="0" borderId="9" xfId="0" applyNumberFormat="1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horizontal="center" vertical="center" wrapText="1"/>
    </xf>
    <xf numFmtId="49" fontId="4" fillId="0" borderId="20" xfId="0" applyNumberFormat="1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36" fillId="0" borderId="26" xfId="2" applyFont="1" applyFill="1" applyBorder="1" applyAlignment="1">
      <alignment horizontal="center" vertical="center" wrapText="1"/>
    </xf>
    <xf numFmtId="0" fontId="36" fillId="0" borderId="26" xfId="2" applyFont="1" applyFill="1" applyBorder="1" applyAlignment="1" applyProtection="1">
      <alignment horizontal="center" vertical="center" wrapText="1"/>
      <protection hidden="1"/>
    </xf>
    <xf numFmtId="0" fontId="36" fillId="0" borderId="26" xfId="2" applyFont="1" applyFill="1" applyBorder="1" applyAlignment="1" applyProtection="1">
      <alignment horizontal="center" vertical="center"/>
      <protection hidden="1"/>
    </xf>
    <xf numFmtId="2" fontId="37" fillId="0" borderId="26" xfId="2" applyNumberFormat="1" applyFont="1" applyFill="1" applyBorder="1" applyAlignment="1" applyProtection="1">
      <alignment horizontal="center" vertical="center"/>
      <protection hidden="1"/>
    </xf>
    <xf numFmtId="49" fontId="4" fillId="0" borderId="26" xfId="0" applyNumberFormat="1" applyFont="1" applyFill="1" applyBorder="1" applyAlignment="1">
      <alignment horizontal="center" vertical="center" wrapText="1"/>
    </xf>
    <xf numFmtId="0" fontId="4" fillId="0" borderId="26" xfId="0" applyFont="1" applyFill="1" applyBorder="1" applyAlignment="1">
      <alignment horizontal="center" vertical="center" wrapText="1"/>
    </xf>
    <xf numFmtId="0" fontId="4" fillId="0" borderId="26" xfId="0" applyFont="1" applyFill="1" applyBorder="1" applyAlignment="1">
      <alignment horizontal="center" vertical="center"/>
    </xf>
    <xf numFmtId="0" fontId="36" fillId="0" borderId="26" xfId="3" applyFont="1" applyFill="1" applyBorder="1" applyAlignment="1" applyProtection="1">
      <alignment horizontal="center" vertical="center" wrapText="1"/>
      <protection hidden="1"/>
    </xf>
    <xf numFmtId="0" fontId="36" fillId="0" borderId="26" xfId="3" applyFont="1" applyFill="1" applyBorder="1" applyAlignment="1" applyProtection="1">
      <alignment horizontal="center" vertical="center"/>
      <protection hidden="1"/>
    </xf>
    <xf numFmtId="2" fontId="37" fillId="0" borderId="26" xfId="3" applyNumberFormat="1" applyFont="1" applyFill="1" applyBorder="1" applyAlignment="1" applyProtection="1">
      <alignment horizontal="center" vertical="center"/>
      <protection hidden="1"/>
    </xf>
    <xf numFmtId="49" fontId="4" fillId="0" borderId="21" xfId="0" applyNumberFormat="1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2" fontId="16" fillId="0" borderId="21" xfId="0" applyNumberFormat="1" applyFont="1" applyFill="1" applyBorder="1" applyAlignment="1">
      <alignment horizontal="center" vertical="center"/>
    </xf>
    <xf numFmtId="49" fontId="4" fillId="0" borderId="9" xfId="0" applyNumberFormat="1" applyFont="1" applyFill="1" applyBorder="1" applyAlignment="1">
      <alignment horizontal="center" vertical="center"/>
    </xf>
    <xf numFmtId="49" fontId="15" fillId="0" borderId="21" xfId="0" applyNumberFormat="1" applyFont="1" applyFill="1" applyBorder="1" applyAlignment="1">
      <alignment horizontal="center" vertical="center"/>
    </xf>
    <xf numFmtId="0" fontId="15" fillId="0" borderId="21" xfId="0" applyFont="1" applyFill="1" applyBorder="1" applyAlignment="1">
      <alignment horizontal="center" vertical="center"/>
    </xf>
    <xf numFmtId="49" fontId="15" fillId="0" borderId="26" xfId="0" applyNumberFormat="1" applyFont="1" applyFill="1" applyBorder="1" applyAlignment="1">
      <alignment horizontal="center" vertical="center"/>
    </xf>
    <xf numFmtId="49" fontId="4" fillId="0" borderId="21" xfId="0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49" fontId="4" fillId="0" borderId="20" xfId="0" applyNumberFormat="1" applyFont="1" applyFill="1" applyBorder="1" applyAlignment="1">
      <alignment horizontal="center" vertical="center"/>
    </xf>
    <xf numFmtId="0" fontId="36" fillId="0" borderId="21" xfId="3" applyFont="1" applyFill="1" applyBorder="1" applyAlignment="1">
      <alignment horizontal="center" vertical="center" wrapText="1"/>
    </xf>
    <xf numFmtId="49" fontId="36" fillId="0" borderId="21" xfId="3" applyNumberFormat="1" applyFont="1" applyFill="1" applyBorder="1" applyAlignment="1" applyProtection="1">
      <alignment horizontal="center" vertical="center"/>
      <protection hidden="1"/>
    </xf>
    <xf numFmtId="0" fontId="36" fillId="0" borderId="21" xfId="3" applyFont="1" applyFill="1" applyBorder="1" applyAlignment="1" applyProtection="1">
      <alignment horizontal="center" vertical="center"/>
      <protection hidden="1"/>
    </xf>
    <xf numFmtId="2" fontId="37" fillId="0" borderId="21" xfId="3" applyNumberFormat="1" applyFont="1" applyFill="1" applyBorder="1" applyAlignment="1" applyProtection="1">
      <alignment horizontal="center" vertical="center"/>
      <protection hidden="1"/>
    </xf>
    <xf numFmtId="0" fontId="36" fillId="0" borderId="20" xfId="3" applyFont="1" applyFill="1" applyBorder="1" applyAlignment="1">
      <alignment horizontal="center" vertical="center" wrapText="1"/>
    </xf>
    <xf numFmtId="49" fontId="36" fillId="0" borderId="20" xfId="3" applyNumberFormat="1" applyFont="1" applyFill="1" applyBorder="1" applyAlignment="1" applyProtection="1">
      <alignment horizontal="center" vertical="center"/>
      <protection hidden="1"/>
    </xf>
    <xf numFmtId="0" fontId="36" fillId="0" borderId="20" xfId="3" applyFont="1" applyFill="1" applyBorder="1" applyAlignment="1" applyProtection="1">
      <alignment horizontal="center" vertical="center"/>
      <protection hidden="1"/>
    </xf>
    <xf numFmtId="2" fontId="37" fillId="0" borderId="20" xfId="3" applyNumberFormat="1" applyFont="1" applyFill="1" applyBorder="1" applyAlignment="1" applyProtection="1">
      <alignment horizontal="center" vertical="center"/>
      <protection hidden="1"/>
    </xf>
    <xf numFmtId="49" fontId="4" fillId="0" borderId="9" xfId="0" applyNumberFormat="1" applyFont="1" applyFill="1" applyBorder="1" applyAlignment="1">
      <alignment horizontal="center" vertical="center" wrapText="1"/>
    </xf>
    <xf numFmtId="49" fontId="4" fillId="0" borderId="26" xfId="0" applyNumberFormat="1" applyFont="1" applyFill="1" applyBorder="1" applyAlignment="1">
      <alignment horizontal="center" vertical="center"/>
    </xf>
    <xf numFmtId="3" fontId="4" fillId="0" borderId="26" xfId="0" applyNumberFormat="1" applyFont="1" applyFill="1" applyBorder="1" applyAlignment="1">
      <alignment horizontal="center" vertical="center"/>
    </xf>
    <xf numFmtId="3" fontId="4" fillId="0" borderId="9" xfId="0" applyNumberFormat="1" applyFont="1" applyFill="1" applyBorder="1" applyAlignment="1">
      <alignment horizontal="center" vertical="center"/>
    </xf>
    <xf numFmtId="0" fontId="36" fillId="0" borderId="21" xfId="2" applyFont="1" applyFill="1" applyBorder="1" applyAlignment="1">
      <alignment horizontal="center" vertical="center" wrapText="1"/>
    </xf>
    <xf numFmtId="49" fontId="38" fillId="0" borderId="21" xfId="2" applyNumberFormat="1" applyFont="1" applyFill="1" applyBorder="1" applyAlignment="1" applyProtection="1">
      <alignment horizontal="center" vertical="center"/>
      <protection hidden="1"/>
    </xf>
    <xf numFmtId="0" fontId="36" fillId="0" borderId="21" xfId="2" applyFont="1" applyFill="1" applyBorder="1" applyAlignment="1" applyProtection="1">
      <alignment horizontal="center" vertical="center" wrapText="1"/>
      <protection hidden="1"/>
    </xf>
    <xf numFmtId="0" fontId="36" fillId="0" borderId="21" xfId="2" applyFont="1" applyFill="1" applyBorder="1" applyAlignment="1" applyProtection="1">
      <alignment horizontal="center" vertical="center"/>
      <protection hidden="1"/>
    </xf>
    <xf numFmtId="2" fontId="37" fillId="0" borderId="21" xfId="2" applyNumberFormat="1" applyFont="1" applyFill="1" applyBorder="1" applyAlignment="1" applyProtection="1">
      <alignment horizontal="center" vertical="center"/>
      <protection hidden="1"/>
    </xf>
    <xf numFmtId="0" fontId="36" fillId="0" borderId="9" xfId="2" applyFont="1" applyFill="1" applyBorder="1" applyAlignment="1">
      <alignment horizontal="center" vertical="center" wrapText="1"/>
    </xf>
    <xf numFmtId="49" fontId="38" fillId="0" borderId="9" xfId="2" applyNumberFormat="1" applyFont="1" applyFill="1" applyBorder="1" applyAlignment="1" applyProtection="1">
      <alignment horizontal="center" vertical="center"/>
      <protection hidden="1"/>
    </xf>
    <xf numFmtId="0" fontId="38" fillId="0" borderId="9" xfId="2" applyFont="1" applyFill="1" applyBorder="1" applyAlignment="1" applyProtection="1">
      <alignment horizontal="center" vertical="center" wrapText="1"/>
      <protection hidden="1"/>
    </xf>
    <xf numFmtId="0" fontId="36" fillId="0" borderId="9" xfId="2" applyFont="1" applyFill="1" applyBorder="1" applyAlignment="1" applyProtection="1">
      <alignment horizontal="center" vertical="center"/>
      <protection hidden="1"/>
    </xf>
    <xf numFmtId="2" fontId="37" fillId="0" borderId="9" xfId="2" applyNumberFormat="1" applyFont="1" applyFill="1" applyBorder="1" applyAlignment="1" applyProtection="1">
      <alignment horizontal="center" vertical="center"/>
      <protection hidden="1"/>
    </xf>
    <xf numFmtId="49" fontId="38" fillId="0" borderId="20" xfId="2" applyNumberFormat="1" applyFont="1" applyFill="1" applyBorder="1" applyAlignment="1" applyProtection="1">
      <alignment horizontal="center" vertical="center"/>
      <protection hidden="1"/>
    </xf>
    <xf numFmtId="0" fontId="38" fillId="0" borderId="20" xfId="2" applyFont="1" applyFill="1" applyBorder="1" applyAlignment="1" applyProtection="1">
      <alignment horizontal="center" vertical="center" wrapText="1"/>
      <protection hidden="1"/>
    </xf>
    <xf numFmtId="0" fontId="4" fillId="0" borderId="26" xfId="0" applyFont="1" applyFill="1" applyBorder="1" applyAlignment="1">
      <alignment vertical="center" wrapText="1"/>
    </xf>
    <xf numFmtId="49" fontId="15" fillId="0" borderId="21" xfId="0" applyNumberFormat="1" applyFont="1" applyFill="1" applyBorder="1" applyAlignment="1">
      <alignment horizontal="center" vertical="center" wrapText="1"/>
    </xf>
    <xf numFmtId="49" fontId="15" fillId="0" borderId="9" xfId="0" applyNumberFormat="1" applyFont="1" applyFill="1" applyBorder="1" applyAlignment="1">
      <alignment horizontal="center" vertical="center" wrapText="1"/>
    </xf>
    <xf numFmtId="49" fontId="15" fillId="0" borderId="20" xfId="0" applyNumberFormat="1" applyFont="1" applyFill="1" applyBorder="1" applyAlignment="1">
      <alignment horizontal="center" vertical="center" wrapText="1"/>
    </xf>
    <xf numFmtId="49" fontId="15" fillId="0" borderId="10" xfId="0" applyNumberFormat="1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/>
    </xf>
    <xf numFmtId="3" fontId="15" fillId="0" borderId="21" xfId="0" applyNumberFormat="1" applyFont="1" applyFill="1" applyBorder="1" applyAlignment="1">
      <alignment horizontal="center" vertical="center"/>
    </xf>
    <xf numFmtId="3" fontId="4" fillId="0" borderId="26" xfId="0" applyNumberFormat="1" applyFont="1" applyFill="1" applyBorder="1" applyAlignment="1">
      <alignment horizontal="center" vertical="center" wrapText="1"/>
    </xf>
    <xf numFmtId="49" fontId="38" fillId="0" borderId="21" xfId="3" applyNumberFormat="1" applyFont="1" applyFill="1" applyBorder="1" applyAlignment="1" applyProtection="1">
      <alignment horizontal="center" vertical="center"/>
      <protection hidden="1"/>
    </xf>
    <xf numFmtId="49" fontId="38" fillId="0" borderId="20" xfId="3" applyNumberFormat="1" applyFont="1" applyFill="1" applyBorder="1" applyAlignment="1" applyProtection="1">
      <alignment horizontal="center" vertical="center"/>
      <protection hidden="1"/>
    </xf>
    <xf numFmtId="0" fontId="36" fillId="0" borderId="9" xfId="2" applyFont="1" applyFill="1" applyBorder="1" applyAlignment="1" applyProtection="1">
      <alignment horizontal="center" vertical="center" wrapText="1"/>
      <protection hidden="1"/>
    </xf>
    <xf numFmtId="0" fontId="38" fillId="0" borderId="20" xfId="3" applyFont="1" applyFill="1" applyBorder="1" applyAlignment="1" applyProtection="1">
      <alignment horizontal="center" vertical="center" wrapText="1"/>
      <protection hidden="1"/>
    </xf>
    <xf numFmtId="3" fontId="36" fillId="0" borderId="26" xfId="2" applyNumberFormat="1" applyFont="1" applyFill="1" applyBorder="1" applyAlignment="1" applyProtection="1">
      <alignment horizontal="center" vertical="center" wrapText="1"/>
      <protection hidden="1"/>
    </xf>
    <xf numFmtId="0" fontId="7" fillId="0" borderId="9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4" fillId="0" borderId="9" xfId="0" applyFont="1" applyBorder="1" applyAlignment="1"/>
    <xf numFmtId="4" fontId="28" fillId="0" borderId="9" xfId="0" applyNumberFormat="1" applyFont="1" applyBorder="1"/>
    <xf numFmtId="0" fontId="31" fillId="0" borderId="18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3" fontId="36" fillId="0" borderId="26" xfId="3" applyNumberFormat="1" applyFont="1" applyFill="1" applyBorder="1" applyAlignment="1" applyProtection="1">
      <alignment horizontal="center" vertical="center" wrapText="1"/>
      <protection hidden="1"/>
    </xf>
    <xf numFmtId="0" fontId="35" fillId="0" borderId="0" xfId="0" applyFont="1" applyAlignment="1">
      <alignment horizontal="center"/>
    </xf>
    <xf numFmtId="0" fontId="35" fillId="0" borderId="9" xfId="0" applyFont="1" applyBorder="1"/>
    <xf numFmtId="0" fontId="46" fillId="0" borderId="9" xfId="0" applyFont="1" applyBorder="1" applyAlignment="1">
      <alignment horizontal="left" vertical="center"/>
    </xf>
    <xf numFmtId="0" fontId="35" fillId="0" borderId="9" xfId="0" applyFont="1" applyBorder="1" applyAlignment="1">
      <alignment horizontal="center"/>
    </xf>
    <xf numFmtId="0" fontId="46" fillId="4" borderId="31" xfId="0" applyFont="1" applyFill="1" applyBorder="1" applyAlignment="1">
      <alignment horizontal="center" vertical="center"/>
    </xf>
    <xf numFmtId="0" fontId="47" fillId="4" borderId="12" xfId="0" applyFont="1" applyFill="1" applyBorder="1" applyAlignment="1">
      <alignment horizontal="left" vertical="center"/>
    </xf>
    <xf numFmtId="0" fontId="46" fillId="4" borderId="12" xfId="0" applyFont="1" applyFill="1" applyBorder="1" applyAlignment="1">
      <alignment horizontal="center" vertical="center"/>
    </xf>
    <xf numFmtId="0" fontId="46" fillId="4" borderId="12" xfId="0" applyFont="1" applyFill="1" applyBorder="1" applyAlignment="1">
      <alignment horizontal="left" vertical="top"/>
    </xf>
    <xf numFmtId="0" fontId="46" fillId="4" borderId="12" xfId="0" applyFont="1" applyFill="1" applyBorder="1" applyAlignment="1">
      <alignment horizontal="right" vertical="center"/>
    </xf>
    <xf numFmtId="0" fontId="35" fillId="0" borderId="14" xfId="0" applyFont="1" applyBorder="1" applyAlignment="1">
      <alignment horizontal="center" vertical="center"/>
    </xf>
    <xf numFmtId="0" fontId="38" fillId="0" borderId="14" xfId="0" applyFont="1" applyBorder="1" applyAlignment="1">
      <alignment horizontal="center" vertical="center"/>
    </xf>
    <xf numFmtId="0" fontId="35" fillId="0" borderId="14" xfId="0" applyFont="1" applyBorder="1" applyAlignment="1">
      <alignment horizontal="left" vertical="top"/>
    </xf>
    <xf numFmtId="0" fontId="38" fillId="0" borderId="14" xfId="0" applyFont="1" applyBorder="1" applyAlignment="1">
      <alignment horizontal="left" vertical="top"/>
    </xf>
    <xf numFmtId="0" fontId="35" fillId="5" borderId="14" xfId="0" applyFont="1" applyFill="1" applyBorder="1" applyAlignment="1">
      <alignment horizontal="center" vertical="center" wrapText="1"/>
    </xf>
    <xf numFmtId="49" fontId="38" fillId="0" borderId="33" xfId="0" applyNumberFormat="1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 wrapText="1"/>
    </xf>
    <xf numFmtId="0" fontId="35" fillId="0" borderId="15" xfId="0" applyFont="1" applyBorder="1" applyAlignment="1">
      <alignment horizontal="center" vertical="center" wrapText="1"/>
    </xf>
    <xf numFmtId="0" fontId="35" fillId="0" borderId="15" xfId="0" applyFont="1" applyBorder="1" applyAlignment="1">
      <alignment horizontal="center" vertical="center"/>
    </xf>
    <xf numFmtId="2" fontId="35" fillId="0" borderId="14" xfId="0" applyNumberFormat="1" applyFont="1" applyBorder="1" applyAlignment="1">
      <alignment horizontal="center" vertical="center"/>
    </xf>
    <xf numFmtId="49" fontId="38" fillId="0" borderId="35" xfId="0" applyNumberFormat="1" applyFont="1" applyBorder="1" applyAlignment="1">
      <alignment horizontal="center" vertical="center"/>
    </xf>
    <xf numFmtId="0" fontId="35" fillId="0" borderId="17" xfId="0" applyFont="1" applyBorder="1" applyAlignment="1">
      <alignment horizontal="center" vertical="center" wrapText="1"/>
    </xf>
    <xf numFmtId="2" fontId="35" fillId="0" borderId="17" xfId="0" applyNumberFormat="1" applyFont="1" applyBorder="1" applyAlignment="1">
      <alignment horizontal="center" vertical="center"/>
    </xf>
    <xf numFmtId="0" fontId="35" fillId="0" borderId="0" xfId="0" applyFont="1"/>
    <xf numFmtId="0" fontId="35" fillId="0" borderId="0" xfId="0" applyFont="1" applyAlignment="1">
      <alignment horizontal="left" vertical="top"/>
    </xf>
    <xf numFmtId="0" fontId="35" fillId="0" borderId="0" xfId="0" applyFont="1" applyAlignment="1"/>
    <xf numFmtId="0" fontId="35" fillId="0" borderId="29" xfId="0" applyFont="1" applyBorder="1" applyAlignment="1">
      <alignment horizontal="left" vertical="center"/>
    </xf>
    <xf numFmtId="49" fontId="51" fillId="0" borderId="0" xfId="0" applyNumberFormat="1" applyFont="1"/>
    <xf numFmtId="0" fontId="35" fillId="0" borderId="9" xfId="0" applyFont="1" applyBorder="1" applyAlignment="1"/>
    <xf numFmtId="0" fontId="35" fillId="2" borderId="14" xfId="0" applyFont="1" applyFill="1" applyBorder="1" applyAlignment="1">
      <alignment horizontal="center" vertical="center" wrapText="1"/>
    </xf>
    <xf numFmtId="49" fontId="35" fillId="0" borderId="14" xfId="0" applyNumberFormat="1" applyFont="1" applyBorder="1" applyAlignment="1">
      <alignment horizontal="center" vertical="center" wrapText="1"/>
    </xf>
    <xf numFmtId="49" fontId="38" fillId="0" borderId="14" xfId="0" applyNumberFormat="1" applyFont="1" applyBorder="1" applyAlignment="1">
      <alignment horizontal="center" vertical="center" wrapText="1"/>
    </xf>
    <xf numFmtId="0" fontId="38" fillId="2" borderId="14" xfId="0" applyFont="1" applyFill="1" applyBorder="1" applyAlignment="1">
      <alignment horizontal="center" vertical="center" wrapText="1"/>
    </xf>
    <xf numFmtId="0" fontId="38" fillId="0" borderId="15" xfId="0" applyFont="1" applyBorder="1" applyAlignment="1">
      <alignment horizontal="center" vertical="center"/>
    </xf>
    <xf numFmtId="0" fontId="38" fillId="0" borderId="0" xfId="0" applyFont="1" applyAlignment="1"/>
    <xf numFmtId="49" fontId="38" fillId="0" borderId="33" xfId="0" applyNumberFormat="1" applyFont="1" applyBorder="1" applyAlignment="1">
      <alignment horizontal="center" vertical="center" wrapText="1"/>
    </xf>
    <xf numFmtId="49" fontId="35" fillId="2" borderId="14" xfId="0" applyNumberFormat="1" applyFont="1" applyFill="1" applyBorder="1" applyAlignment="1">
      <alignment horizontal="center" vertical="center" wrapText="1"/>
    </xf>
    <xf numFmtId="49" fontId="35" fillId="0" borderId="12" xfId="0" applyNumberFormat="1" applyFont="1" applyBorder="1" applyAlignment="1">
      <alignment horizontal="center" vertical="center" wrapText="1"/>
    </xf>
    <xf numFmtId="0" fontId="35" fillId="0" borderId="12" xfId="0" applyFont="1" applyBorder="1" applyAlignment="1">
      <alignment horizontal="center" vertical="center" wrapText="1"/>
    </xf>
    <xf numFmtId="49" fontId="35" fillId="0" borderId="16" xfId="0" applyNumberFormat="1" applyFont="1" applyBorder="1" applyAlignment="1">
      <alignment horizontal="center" vertical="center" wrapText="1"/>
    </xf>
    <xf numFmtId="0" fontId="35" fillId="0" borderId="33" xfId="0" applyFont="1" applyBorder="1" applyAlignment="1">
      <alignment horizontal="center" vertical="center" wrapText="1"/>
    </xf>
    <xf numFmtId="0" fontId="35" fillId="0" borderId="16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3" fontId="38" fillId="0" borderId="33" xfId="0" applyNumberFormat="1" applyFont="1" applyBorder="1" applyAlignment="1">
      <alignment horizontal="center" vertical="center"/>
    </xf>
    <xf numFmtId="49" fontId="38" fillId="0" borderId="14" xfId="0" applyNumberFormat="1" applyFont="1" applyBorder="1" applyAlignment="1">
      <alignment horizontal="center" vertical="center"/>
    </xf>
    <xf numFmtId="49" fontId="38" fillId="5" borderId="33" xfId="0" applyNumberFormat="1" applyFont="1" applyFill="1" applyBorder="1" applyAlignment="1">
      <alignment horizontal="center" vertical="center"/>
    </xf>
    <xf numFmtId="49" fontId="35" fillId="5" borderId="14" xfId="0" applyNumberFormat="1" applyFont="1" applyFill="1" applyBorder="1" applyAlignment="1">
      <alignment horizontal="center" vertical="center" wrapText="1"/>
    </xf>
    <xf numFmtId="49" fontId="35" fillId="0" borderId="14" xfId="0" applyNumberFormat="1" applyFont="1" applyBorder="1" applyAlignment="1">
      <alignment horizontal="center" vertical="center"/>
    </xf>
    <xf numFmtId="49" fontId="38" fillId="5" borderId="14" xfId="0" applyNumberFormat="1" applyFont="1" applyFill="1" applyBorder="1" applyAlignment="1">
      <alignment horizontal="center" vertical="center"/>
    </xf>
    <xf numFmtId="49" fontId="38" fillId="5" borderId="14" xfId="0" applyNumberFormat="1" applyFont="1" applyFill="1" applyBorder="1" applyAlignment="1">
      <alignment horizontal="center" vertical="center" wrapText="1"/>
    </xf>
    <xf numFmtId="0" fontId="38" fillId="5" borderId="14" xfId="0" applyFont="1" applyFill="1" applyBorder="1" applyAlignment="1">
      <alignment horizontal="center" vertical="center" wrapText="1"/>
    </xf>
    <xf numFmtId="3" fontId="38" fillId="5" borderId="33" xfId="0" applyNumberFormat="1" applyFont="1" applyFill="1" applyBorder="1" applyAlignment="1">
      <alignment horizontal="center" vertical="center"/>
    </xf>
    <xf numFmtId="0" fontId="38" fillId="0" borderId="33" xfId="0" applyFont="1" applyBorder="1" applyAlignment="1">
      <alignment horizontal="center" vertical="center"/>
    </xf>
    <xf numFmtId="0" fontId="35" fillId="0" borderId="12" xfId="0" applyFont="1" applyBorder="1" applyAlignment="1">
      <alignment horizontal="left" vertical="top"/>
    </xf>
    <xf numFmtId="0" fontId="35" fillId="5" borderId="12" xfId="0" applyFont="1" applyFill="1" applyBorder="1" applyAlignment="1">
      <alignment horizontal="center" vertical="center" wrapText="1"/>
    </xf>
    <xf numFmtId="0" fontId="35" fillId="5" borderId="16" xfId="0" applyFont="1" applyFill="1" applyBorder="1" applyAlignment="1">
      <alignment horizontal="center" vertical="center" wrapText="1"/>
    </xf>
    <xf numFmtId="49" fontId="38" fillId="0" borderId="34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 wrapText="1"/>
    </xf>
    <xf numFmtId="0" fontId="35" fillId="0" borderId="15" xfId="0" applyFont="1" applyBorder="1" applyAlignment="1">
      <alignment horizontal="left" vertical="top"/>
    </xf>
    <xf numFmtId="0" fontId="35" fillId="0" borderId="10" xfId="0" applyFont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49" fontId="38" fillId="2" borderId="33" xfId="0" applyNumberFormat="1" applyFont="1" applyFill="1" applyBorder="1" applyAlignment="1">
      <alignment horizontal="center" vertical="center"/>
    </xf>
    <xf numFmtId="0" fontId="38" fillId="2" borderId="6" xfId="0" applyFont="1" applyFill="1" applyBorder="1" applyAlignment="1">
      <alignment horizontal="center" vertical="center"/>
    </xf>
    <xf numFmtId="49" fontId="38" fillId="5" borderId="35" xfId="0" applyNumberFormat="1" applyFont="1" applyFill="1" applyBorder="1" applyAlignment="1">
      <alignment horizontal="center" vertical="center"/>
    </xf>
    <xf numFmtId="0" fontId="38" fillId="5" borderId="13" xfId="0" applyFont="1" applyFill="1" applyBorder="1" applyAlignment="1">
      <alignment horizontal="center" vertical="center" wrapText="1"/>
    </xf>
    <xf numFmtId="0" fontId="38" fillId="5" borderId="17" xfId="0" applyFont="1" applyFill="1" applyBorder="1" applyAlignment="1">
      <alignment horizontal="center" vertical="center" wrapText="1"/>
    </xf>
    <xf numFmtId="0" fontId="38" fillId="5" borderId="16" xfId="0" applyFont="1" applyFill="1" applyBorder="1" applyAlignment="1">
      <alignment horizontal="center" vertic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left" vertical="top"/>
    </xf>
    <xf numFmtId="0" fontId="38" fillId="0" borderId="2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 vertical="center"/>
    </xf>
    <xf numFmtId="2" fontId="38" fillId="0" borderId="2" xfId="0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 vertical="center" wrapText="1"/>
    </xf>
    <xf numFmtId="2" fontId="38" fillId="0" borderId="15" xfId="0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left" vertical="top"/>
    </xf>
    <xf numFmtId="2" fontId="48" fillId="0" borderId="14" xfId="0" applyNumberFormat="1" applyFont="1" applyBorder="1" applyAlignment="1">
      <alignment horizontal="center" vertical="center"/>
    </xf>
    <xf numFmtId="0" fontId="38" fillId="0" borderId="16" xfId="0" applyFont="1" applyBorder="1" applyAlignment="1">
      <alignment horizontal="center"/>
    </xf>
    <xf numFmtId="49" fontId="55" fillId="3" borderId="30" xfId="0" applyNumberFormat="1" applyFont="1" applyFill="1" applyBorder="1" applyAlignment="1">
      <alignment horizontal="center" vertical="center" wrapText="1"/>
    </xf>
    <xf numFmtId="0" fontId="57" fillId="4" borderId="12" xfId="0" applyFont="1" applyFill="1" applyBorder="1" applyAlignment="1">
      <alignment horizontal="left" vertical="center"/>
    </xf>
    <xf numFmtId="49" fontId="35" fillId="0" borderId="0" xfId="0" applyNumberFormat="1" applyFont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35" fillId="0" borderId="9" xfId="0" applyFont="1" applyBorder="1" applyAlignment="1">
      <alignment horizontal="left" vertical="center"/>
    </xf>
    <xf numFmtId="0" fontId="46" fillId="4" borderId="12" xfId="0" applyFont="1" applyFill="1" applyBorder="1" applyAlignment="1">
      <alignment horizontal="left" vertical="center"/>
    </xf>
    <xf numFmtId="0" fontId="35" fillId="2" borderId="14" xfId="0" applyFont="1" applyFill="1" applyBorder="1" applyAlignment="1">
      <alignment horizontal="left" vertical="center"/>
    </xf>
    <xf numFmtId="0" fontId="35" fillId="0" borderId="14" xfId="0" applyFont="1" applyBorder="1" applyAlignment="1">
      <alignment horizontal="left" vertical="center"/>
    </xf>
    <xf numFmtId="0" fontId="38" fillId="0" borderId="14" xfId="0" applyFont="1" applyBorder="1" applyAlignment="1">
      <alignment horizontal="left" vertical="center"/>
    </xf>
    <xf numFmtId="0" fontId="35" fillId="0" borderId="12" xfId="0" applyFont="1" applyBorder="1" applyAlignment="1">
      <alignment horizontal="left" vertical="center"/>
    </xf>
    <xf numFmtId="0" fontId="35" fillId="0" borderId="10" xfId="0" applyFont="1" applyBorder="1" applyAlignment="1">
      <alignment horizontal="left" vertical="center"/>
    </xf>
    <xf numFmtId="0" fontId="38" fillId="0" borderId="12" xfId="0" applyFont="1" applyBorder="1" applyAlignment="1">
      <alignment horizontal="left" vertical="center"/>
    </xf>
    <xf numFmtId="0" fontId="38" fillId="0" borderId="10" xfId="0" applyFont="1" applyBorder="1" applyAlignment="1">
      <alignment horizontal="left" vertical="center"/>
    </xf>
    <xf numFmtId="0" fontId="38" fillId="0" borderId="6" xfId="0" applyFont="1" applyBorder="1" applyAlignment="1">
      <alignment horizontal="left" vertical="center"/>
    </xf>
    <xf numFmtId="0" fontId="35" fillId="0" borderId="15" xfId="0" applyFont="1" applyBorder="1" applyAlignment="1">
      <alignment horizontal="left" vertical="center"/>
    </xf>
    <xf numFmtId="2" fontId="35" fillId="0" borderId="15" xfId="0" applyNumberFormat="1" applyFont="1" applyBorder="1" applyAlignment="1">
      <alignment horizontal="center" vertical="center"/>
    </xf>
    <xf numFmtId="0" fontId="58" fillId="7" borderId="26" xfId="0" applyFont="1" applyFill="1" applyBorder="1" applyAlignment="1">
      <alignment horizontal="left" vertical="center"/>
    </xf>
    <xf numFmtId="0" fontId="35" fillId="0" borderId="29" xfId="0" applyFont="1" applyBorder="1" applyAlignment="1"/>
    <xf numFmtId="2" fontId="35" fillId="0" borderId="16" xfId="0" applyNumberFormat="1" applyFont="1" applyBorder="1" applyAlignment="1">
      <alignment horizontal="center" vertical="center"/>
    </xf>
    <xf numFmtId="49" fontId="38" fillId="0" borderId="29" xfId="0" applyNumberFormat="1" applyFont="1" applyBorder="1" applyAlignment="1">
      <alignment horizontal="center" vertical="center"/>
    </xf>
    <xf numFmtId="0" fontId="35" fillId="0" borderId="29" xfId="0" applyFont="1" applyBorder="1" applyAlignment="1">
      <alignment horizontal="center" vertical="center" wrapText="1"/>
    </xf>
    <xf numFmtId="0" fontId="35" fillId="0" borderId="29" xfId="0" applyFont="1" applyBorder="1" applyAlignment="1">
      <alignment horizontal="left" vertical="top"/>
    </xf>
    <xf numFmtId="0" fontId="35" fillId="0" borderId="29" xfId="0" applyFont="1" applyBorder="1" applyAlignment="1">
      <alignment horizontal="center" vertical="center"/>
    </xf>
    <xf numFmtId="0" fontId="35" fillId="0" borderId="29" xfId="0" applyFont="1" applyBorder="1"/>
    <xf numFmtId="2" fontId="35" fillId="0" borderId="29" xfId="0" applyNumberFormat="1" applyFont="1" applyBorder="1" applyAlignment="1">
      <alignment horizontal="center" vertical="center"/>
    </xf>
    <xf numFmtId="49" fontId="38" fillId="0" borderId="36" xfId="0" applyNumberFormat="1" applyFont="1" applyBorder="1" applyAlignment="1">
      <alignment horizontal="center" vertical="center"/>
    </xf>
    <xf numFmtId="0" fontId="35" fillId="0" borderId="36" xfId="0" applyFont="1" applyBorder="1"/>
    <xf numFmtId="0" fontId="35" fillId="0" borderId="36" xfId="0" applyFont="1" applyBorder="1" applyAlignment="1">
      <alignment horizontal="center" vertical="center" wrapText="1"/>
    </xf>
    <xf numFmtId="0" fontId="35" fillId="0" borderId="36" xfId="0" applyFont="1" applyBorder="1" applyAlignment="1">
      <alignment horizontal="left" vertical="center"/>
    </xf>
    <xf numFmtId="0" fontId="35" fillId="0" borderId="36" xfId="0" applyFont="1" applyBorder="1" applyAlignment="1">
      <alignment horizontal="center" vertical="center"/>
    </xf>
    <xf numFmtId="0" fontId="35" fillId="0" borderId="37" xfId="0" applyFont="1" applyBorder="1" applyAlignment="1">
      <alignment horizontal="center" vertical="center"/>
    </xf>
    <xf numFmtId="49" fontId="35" fillId="0" borderId="15" xfId="0" applyNumberFormat="1" applyFont="1" applyBorder="1" applyAlignment="1">
      <alignment horizontal="center" vertical="center" wrapText="1"/>
    </xf>
    <xf numFmtId="49" fontId="35" fillId="0" borderId="17" xfId="0" applyNumberFormat="1" applyFont="1" applyBorder="1" applyAlignment="1">
      <alignment horizontal="center" vertical="center" wrapText="1"/>
    </xf>
    <xf numFmtId="49" fontId="38" fillId="5" borderId="34" xfId="0" applyNumberFormat="1" applyFont="1" applyFill="1" applyBorder="1" applyAlignment="1">
      <alignment horizontal="center" vertical="center"/>
    </xf>
    <xf numFmtId="0" fontId="38" fillId="5" borderId="1" xfId="0" applyFont="1" applyFill="1" applyBorder="1" applyAlignment="1">
      <alignment horizontal="center" vertical="center" wrapText="1"/>
    </xf>
    <xf numFmtId="0" fontId="38" fillId="5" borderId="15" xfId="0" applyFont="1" applyFill="1" applyBorder="1" applyAlignment="1">
      <alignment horizontal="center" vertical="center" wrapText="1"/>
    </xf>
    <xf numFmtId="49" fontId="59" fillId="7" borderId="27" xfId="0" applyNumberFormat="1" applyFont="1" applyFill="1" applyBorder="1" applyAlignment="1">
      <alignment horizontal="center" vertical="center"/>
    </xf>
    <xf numFmtId="0" fontId="60" fillId="7" borderId="26" xfId="0" applyFont="1" applyFill="1" applyBorder="1" applyAlignment="1">
      <alignment horizontal="center" vertical="center" wrapText="1"/>
    </xf>
    <xf numFmtId="0" fontId="61" fillId="7" borderId="26" xfId="0" applyFont="1" applyFill="1" applyBorder="1" applyAlignment="1">
      <alignment horizontal="left" vertical="center"/>
    </xf>
    <xf numFmtId="0" fontId="60" fillId="7" borderId="26" xfId="0" applyFont="1" applyFill="1" applyBorder="1" applyAlignment="1">
      <alignment horizontal="left" vertical="top"/>
    </xf>
    <xf numFmtId="0" fontId="60" fillId="7" borderId="26" xfId="0" applyFont="1" applyFill="1" applyBorder="1" applyAlignment="1">
      <alignment horizontal="center" vertical="center"/>
    </xf>
    <xf numFmtId="0" fontId="35" fillId="2" borderId="14" xfId="0" applyFont="1" applyFill="1" applyBorder="1" applyAlignment="1">
      <alignment horizontal="left" vertical="center" wrapText="1"/>
    </xf>
    <xf numFmtId="0" fontId="60" fillId="7" borderId="26" xfId="0" applyFont="1" applyFill="1" applyBorder="1" applyAlignment="1">
      <alignment horizontal="left" vertical="center" wrapText="1"/>
    </xf>
    <xf numFmtId="0" fontId="35" fillId="2" borderId="8" xfId="0" applyFont="1" applyFill="1" applyBorder="1" applyAlignment="1">
      <alignment horizontal="left" vertical="center"/>
    </xf>
    <xf numFmtId="49" fontId="38" fillId="0" borderId="8" xfId="0" applyNumberFormat="1" applyFont="1" applyBorder="1" applyAlignment="1">
      <alignment horizontal="center" vertical="center" wrapText="1"/>
    </xf>
    <xf numFmtId="0" fontId="35" fillId="2" borderId="16" xfId="0" applyFont="1" applyFill="1" applyBorder="1" applyAlignment="1">
      <alignment horizontal="left" vertical="center" wrapText="1"/>
    </xf>
    <xf numFmtId="0" fontId="38" fillId="2" borderId="15" xfId="0" applyFont="1" applyFill="1" applyBorder="1" applyAlignment="1">
      <alignment horizontal="center" vertical="center" wrapText="1"/>
    </xf>
    <xf numFmtId="0" fontId="35" fillId="2" borderId="17" xfId="0" applyFont="1" applyFill="1" applyBorder="1" applyAlignment="1">
      <alignment horizontal="center" vertical="center" wrapText="1"/>
    </xf>
    <xf numFmtId="0" fontId="35" fillId="0" borderId="29" xfId="0" applyFont="1" applyBorder="1" applyAlignment="1">
      <alignment horizontal="center"/>
    </xf>
    <xf numFmtId="2" fontId="35" fillId="0" borderId="14" xfId="0" applyNumberFormat="1" applyFont="1" applyFill="1" applyBorder="1" applyAlignment="1">
      <alignment horizontal="center" vertical="center"/>
    </xf>
    <xf numFmtId="0" fontId="35" fillId="0" borderId="12" xfId="0" applyFont="1" applyFill="1" applyBorder="1" applyAlignment="1">
      <alignment horizontal="left" vertical="center"/>
    </xf>
    <xf numFmtId="0" fontId="35" fillId="0" borderId="14" xfId="0" applyFont="1" applyFill="1" applyBorder="1" applyAlignment="1">
      <alignment horizontal="left" vertical="top"/>
    </xf>
    <xf numFmtId="0" fontId="35" fillId="0" borderId="14" xfId="0" applyFont="1" applyFill="1" applyBorder="1" applyAlignment="1">
      <alignment horizontal="center" vertical="center"/>
    </xf>
    <xf numFmtId="0" fontId="35" fillId="0" borderId="15" xfId="0" applyFont="1" applyFill="1" applyBorder="1" applyAlignment="1">
      <alignment horizontal="center" vertical="center"/>
    </xf>
    <xf numFmtId="0" fontId="35" fillId="0" borderId="10" xfId="0" applyFont="1" applyFill="1" applyBorder="1" applyAlignment="1">
      <alignment horizontal="left" vertical="center"/>
    </xf>
    <xf numFmtId="0" fontId="35" fillId="0" borderId="11" xfId="0" applyFont="1" applyFill="1" applyBorder="1" applyAlignment="1">
      <alignment horizontal="left" vertical="top"/>
    </xf>
    <xf numFmtId="0" fontId="35" fillId="0" borderId="29" xfId="0" applyFont="1" applyFill="1" applyBorder="1" applyAlignment="1">
      <alignment horizontal="center" vertical="center"/>
    </xf>
    <xf numFmtId="0" fontId="35" fillId="0" borderId="29" xfId="0" applyFont="1" applyFill="1" applyBorder="1" applyAlignment="1">
      <alignment horizontal="left" vertical="center"/>
    </xf>
    <xf numFmtId="0" fontId="35" fillId="0" borderId="27" xfId="0" applyFont="1" applyFill="1" applyBorder="1" applyAlignment="1">
      <alignment horizontal="left" vertical="top"/>
    </xf>
    <xf numFmtId="0" fontId="35" fillId="0" borderId="6" xfId="0" applyFont="1" applyFill="1" applyBorder="1" applyAlignment="1">
      <alignment horizontal="left" vertical="center"/>
    </xf>
    <xf numFmtId="0" fontId="35" fillId="0" borderId="7" xfId="0" applyFont="1" applyFill="1" applyBorder="1" applyAlignment="1">
      <alignment horizontal="left" vertical="top"/>
    </xf>
    <xf numFmtId="0" fontId="35" fillId="0" borderId="17" xfId="0" applyFont="1" applyFill="1" applyBorder="1" applyAlignment="1">
      <alignment horizontal="center" vertical="center"/>
    </xf>
    <xf numFmtId="0" fontId="38" fillId="0" borderId="6" xfId="0" applyFont="1" applyFill="1" applyBorder="1" applyAlignment="1">
      <alignment horizontal="left" vertical="center"/>
    </xf>
    <xf numFmtId="0" fontId="38" fillId="0" borderId="14" xfId="0" applyFont="1" applyFill="1" applyBorder="1" applyAlignment="1">
      <alignment horizontal="left" vertical="top"/>
    </xf>
    <xf numFmtId="0" fontId="38" fillId="0" borderId="17" xfId="0" applyFont="1" applyFill="1" applyBorder="1" applyAlignment="1">
      <alignment horizontal="center" vertical="center"/>
    </xf>
    <xf numFmtId="0" fontId="38" fillId="0" borderId="14" xfId="0" applyFont="1" applyFill="1" applyBorder="1" applyAlignment="1">
      <alignment horizontal="center" vertical="center"/>
    </xf>
    <xf numFmtId="0" fontId="38" fillId="0" borderId="12" xfId="0" applyFont="1" applyFill="1" applyBorder="1" applyAlignment="1">
      <alignment horizontal="left" vertical="center"/>
    </xf>
    <xf numFmtId="0" fontId="38" fillId="0" borderId="10" xfId="0" applyFont="1" applyFill="1" applyBorder="1" applyAlignment="1">
      <alignment horizontal="left" vertical="center"/>
    </xf>
    <xf numFmtId="0" fontId="38" fillId="0" borderId="15" xfId="0" applyFont="1" applyFill="1" applyBorder="1" applyAlignment="1">
      <alignment horizontal="left" vertical="top"/>
    </xf>
    <xf numFmtId="0" fontId="38" fillId="0" borderId="15" xfId="0" applyFont="1" applyFill="1" applyBorder="1" applyAlignment="1">
      <alignment horizontal="center" vertical="center"/>
    </xf>
    <xf numFmtId="0" fontId="35" fillId="0" borderId="14" xfId="0" applyFont="1" applyFill="1" applyBorder="1" applyAlignment="1">
      <alignment horizontal="left" vertical="center"/>
    </xf>
    <xf numFmtId="0" fontId="38" fillId="0" borderId="14" xfId="0" applyFont="1" applyFill="1" applyBorder="1" applyAlignment="1">
      <alignment horizontal="left" vertical="center"/>
    </xf>
    <xf numFmtId="0" fontId="35" fillId="0" borderId="17" xfId="0" applyFont="1" applyFill="1" applyBorder="1" applyAlignment="1">
      <alignment horizontal="left" vertical="center"/>
    </xf>
    <xf numFmtId="0" fontId="38" fillId="0" borderId="17" xfId="0" applyFont="1" applyFill="1" applyBorder="1" applyAlignment="1">
      <alignment horizontal="left" vertical="top"/>
    </xf>
    <xf numFmtId="0" fontId="2" fillId="0" borderId="0" xfId="0" applyFont="1" applyAlignment="1"/>
    <xf numFmtId="0" fontId="63" fillId="0" borderId="0" xfId="0" applyFont="1"/>
    <xf numFmtId="2" fontId="48" fillId="0" borderId="8" xfId="0" applyNumberFormat="1" applyFont="1" applyBorder="1" applyAlignment="1">
      <alignment horizontal="center" vertical="center"/>
    </xf>
    <xf numFmtId="2" fontId="48" fillId="0" borderId="11" xfId="0" applyNumberFormat="1" applyFont="1" applyBorder="1" applyAlignment="1">
      <alignment horizontal="center" vertical="center"/>
    </xf>
    <xf numFmtId="2" fontId="48" fillId="0" borderId="7" xfId="0" applyNumberFormat="1" applyFont="1" applyBorder="1" applyAlignment="1">
      <alignment horizontal="center" vertical="center"/>
    </xf>
    <xf numFmtId="2" fontId="48" fillId="5" borderId="8" xfId="0" applyNumberFormat="1" applyFont="1" applyFill="1" applyBorder="1" applyAlignment="1">
      <alignment horizontal="center" vertical="center"/>
    </xf>
    <xf numFmtId="2" fontId="48" fillId="5" borderId="7" xfId="0" applyNumberFormat="1" applyFont="1" applyFill="1" applyBorder="1" applyAlignment="1">
      <alignment horizontal="center" vertical="center"/>
    </xf>
    <xf numFmtId="2" fontId="48" fillId="5" borderId="11" xfId="0" applyNumberFormat="1" applyFont="1" applyFill="1" applyBorder="1" applyAlignment="1">
      <alignment horizontal="center" vertical="center"/>
    </xf>
    <xf numFmtId="2" fontId="48" fillId="0" borderId="5" xfId="0" applyNumberFormat="1" applyFont="1" applyBorder="1" applyAlignment="1">
      <alignment horizontal="center" vertical="center"/>
    </xf>
    <xf numFmtId="2" fontId="48" fillId="0" borderId="27" xfId="0" applyNumberFormat="1" applyFont="1" applyBorder="1" applyAlignment="1">
      <alignment horizontal="center" vertical="center"/>
    </xf>
    <xf numFmtId="0" fontId="26" fillId="0" borderId="29" xfId="0" applyFont="1" applyBorder="1" applyAlignment="1">
      <alignment horizontal="center" vertical="center"/>
    </xf>
    <xf numFmtId="0" fontId="46" fillId="4" borderId="29" xfId="0" applyFont="1" applyFill="1" applyBorder="1" applyAlignment="1">
      <alignment horizontal="center" vertical="center"/>
    </xf>
    <xf numFmtId="1" fontId="38" fillId="7" borderId="29" xfId="0" applyNumberFormat="1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 wrapText="1"/>
    </xf>
    <xf numFmtId="0" fontId="42" fillId="0" borderId="9" xfId="0" applyFont="1" applyBorder="1" applyAlignment="1"/>
    <xf numFmtId="0" fontId="15" fillId="0" borderId="21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36" fillId="0" borderId="21" xfId="3" applyFont="1" applyFill="1" applyBorder="1" applyAlignment="1" applyProtection="1">
      <alignment horizontal="center" vertical="center" wrapText="1"/>
      <protection hidden="1"/>
    </xf>
    <xf numFmtId="0" fontId="36" fillId="0" borderId="20" xfId="3" applyFont="1" applyFill="1" applyBorder="1" applyAlignment="1" applyProtection="1">
      <alignment horizontal="center" vertical="center" wrapText="1"/>
      <protection hidden="1"/>
    </xf>
    <xf numFmtId="0" fontId="15" fillId="0" borderId="10" xfId="0" applyFont="1" applyFill="1" applyBorder="1" applyAlignment="1">
      <alignment horizontal="center" vertical="center" wrapText="1"/>
    </xf>
    <xf numFmtId="0" fontId="0" fillId="0" borderId="9" xfId="0" applyFont="1" applyBorder="1" applyAlignment="1"/>
    <xf numFmtId="0" fontId="35" fillId="0" borderId="8" xfId="0" applyFont="1" applyBorder="1" applyAlignment="1">
      <alignment horizontal="center" vertical="center"/>
    </xf>
    <xf numFmtId="2" fontId="35" fillId="0" borderId="2" xfId="0" applyNumberFormat="1" applyFont="1" applyBorder="1" applyAlignment="1">
      <alignment horizontal="center" vertical="center"/>
    </xf>
    <xf numFmtId="2" fontId="48" fillId="0" borderId="29" xfId="0" applyNumberFormat="1" applyFont="1" applyBorder="1" applyAlignment="1">
      <alignment horizontal="center" vertical="center"/>
    </xf>
    <xf numFmtId="0" fontId="18" fillId="0" borderId="43" xfId="0" applyFont="1" applyFill="1" applyBorder="1" applyAlignment="1">
      <alignment horizontal="center" vertical="center"/>
    </xf>
    <xf numFmtId="0" fontId="18" fillId="0" borderId="44" xfId="0" applyFont="1" applyFill="1" applyBorder="1" applyAlignment="1">
      <alignment horizontal="center" vertical="center"/>
    </xf>
    <xf numFmtId="0" fontId="18" fillId="0" borderId="45" xfId="0" applyFont="1" applyFill="1" applyBorder="1" applyAlignment="1">
      <alignment horizontal="center" vertical="center"/>
    </xf>
    <xf numFmtId="0" fontId="15" fillId="0" borderId="48" xfId="0" applyFont="1" applyFill="1" applyBorder="1" applyAlignment="1">
      <alignment horizontal="center" vertical="center" wrapText="1"/>
    </xf>
    <xf numFmtId="0" fontId="18" fillId="0" borderId="49" xfId="0" applyFont="1" applyFill="1" applyBorder="1" applyAlignment="1">
      <alignment horizontal="center" vertical="center"/>
    </xf>
    <xf numFmtId="0" fontId="34" fillId="0" borderId="50" xfId="2" applyFont="1" applyFill="1" applyBorder="1" applyAlignment="1">
      <alignment horizontal="center" vertical="center"/>
    </xf>
    <xf numFmtId="0" fontId="34" fillId="0" borderId="50" xfId="3" applyFont="1" applyFill="1" applyBorder="1" applyAlignment="1">
      <alignment horizontal="center" vertical="center"/>
    </xf>
    <xf numFmtId="0" fontId="18" fillId="0" borderId="50" xfId="0" applyFont="1" applyFill="1" applyBorder="1" applyAlignment="1">
      <alignment horizontal="center" vertical="center"/>
    </xf>
    <xf numFmtId="0" fontId="34" fillId="0" borderId="43" xfId="3" applyFont="1" applyFill="1" applyBorder="1" applyAlignment="1">
      <alignment horizontal="center" vertical="center"/>
    </xf>
    <xf numFmtId="0" fontId="34" fillId="0" borderId="45" xfId="3" applyFont="1" applyFill="1" applyBorder="1" applyAlignment="1">
      <alignment horizontal="center" vertical="center"/>
    </xf>
    <xf numFmtId="0" fontId="18" fillId="0" borderId="51" xfId="0" applyFont="1" applyFill="1" applyBorder="1" applyAlignment="1">
      <alignment horizontal="center" vertical="center"/>
    </xf>
    <xf numFmtId="0" fontId="18" fillId="2" borderId="38" xfId="0" applyFont="1" applyFill="1" applyBorder="1" applyAlignment="1">
      <alignment horizontal="center" vertical="center"/>
    </xf>
    <xf numFmtId="0" fontId="18" fillId="2" borderId="44" xfId="0" applyFont="1" applyFill="1" applyBorder="1" applyAlignment="1">
      <alignment horizontal="center" vertical="center"/>
    </xf>
    <xf numFmtId="0" fontId="18" fillId="2" borderId="45" xfId="0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 wrapText="1"/>
    </xf>
    <xf numFmtId="0" fontId="18" fillId="0" borderId="38" xfId="0" applyFont="1" applyFill="1" applyBorder="1" applyAlignment="1">
      <alignment horizontal="center" vertical="center"/>
    </xf>
    <xf numFmtId="0" fontId="34" fillId="0" borderId="43" xfId="2" applyFont="1" applyFill="1" applyBorder="1" applyAlignment="1">
      <alignment horizontal="center" vertical="center"/>
    </xf>
    <xf numFmtId="0" fontId="34" fillId="0" borderId="44" xfId="2" applyFont="1" applyFill="1" applyBorder="1" applyAlignment="1">
      <alignment horizontal="center" vertical="center"/>
    </xf>
    <xf numFmtId="0" fontId="34" fillId="0" borderId="45" xfId="2" applyFont="1" applyFill="1" applyBorder="1" applyAlignment="1">
      <alignment horizontal="center" vertical="center"/>
    </xf>
    <xf numFmtId="0" fontId="18" fillId="0" borderId="52" xfId="0" applyFont="1" applyFill="1" applyBorder="1" applyAlignment="1">
      <alignment horizontal="center" vertical="center"/>
    </xf>
    <xf numFmtId="0" fontId="39" fillId="0" borderId="9" xfId="2" applyFont="1" applyFill="1" applyBorder="1" applyAlignment="1" applyProtection="1">
      <alignment horizontal="center" vertical="center" wrapText="1"/>
      <protection hidden="1"/>
    </xf>
    <xf numFmtId="49" fontId="36" fillId="0" borderId="9" xfId="2" applyNumberFormat="1" applyFont="1" applyFill="1" applyBorder="1" applyAlignment="1" applyProtection="1">
      <alignment horizontal="center" vertical="center"/>
      <protection hidden="1"/>
    </xf>
    <xf numFmtId="0" fontId="15" fillId="0" borderId="6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vertical="center" wrapText="1"/>
    </xf>
    <xf numFmtId="49" fontId="15" fillId="2" borderId="9" xfId="0" applyNumberFormat="1" applyFont="1" applyFill="1" applyBorder="1" applyAlignment="1">
      <alignment horizontal="center" vertical="center"/>
    </xf>
    <xf numFmtId="0" fontId="4" fillId="2" borderId="38" xfId="0" applyFont="1" applyFill="1" applyBorder="1" applyAlignment="1">
      <alignment horizontal="center" vertical="center"/>
    </xf>
    <xf numFmtId="0" fontId="4" fillId="2" borderId="44" xfId="0" applyFont="1" applyFill="1" applyBorder="1" applyAlignment="1">
      <alignment horizontal="center" vertical="center"/>
    </xf>
    <xf numFmtId="0" fontId="4" fillId="2" borderId="45" xfId="0" applyFont="1" applyFill="1" applyBorder="1" applyAlignment="1">
      <alignment horizontal="center" vertical="center"/>
    </xf>
    <xf numFmtId="0" fontId="69" fillId="8" borderId="4" xfId="0" applyFont="1" applyFill="1" applyBorder="1" applyAlignment="1">
      <alignment horizontal="center" vertical="center"/>
    </xf>
    <xf numFmtId="0" fontId="70" fillId="0" borderId="9" xfId="0" applyFont="1" applyBorder="1" applyAlignment="1">
      <alignment horizontal="left" vertical="center"/>
    </xf>
    <xf numFmtId="2" fontId="15" fillId="6" borderId="12" xfId="0" applyNumberFormat="1" applyFont="1" applyFill="1" applyBorder="1" applyAlignment="1">
      <alignment horizontal="center" vertical="center"/>
    </xf>
    <xf numFmtId="2" fontId="15" fillId="0" borderId="9" xfId="0" applyNumberFormat="1" applyFont="1" applyBorder="1" applyAlignment="1">
      <alignment horizontal="center" vertical="center"/>
    </xf>
    <xf numFmtId="2" fontId="4" fillId="6" borderId="12" xfId="0" applyNumberFormat="1" applyFont="1" applyFill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/>
    </xf>
    <xf numFmtId="0" fontId="56" fillId="3" borderId="48" xfId="0" applyFont="1" applyFill="1" applyBorder="1" applyAlignment="1">
      <alignment horizontal="center" vertical="center"/>
    </xf>
    <xf numFmtId="0" fontId="47" fillId="4" borderId="6" xfId="0" applyFont="1" applyFill="1" applyBorder="1" applyAlignment="1">
      <alignment horizontal="left" vertical="center"/>
    </xf>
    <xf numFmtId="0" fontId="46" fillId="4" borderId="6" xfId="0" applyFont="1" applyFill="1" applyBorder="1" applyAlignment="1">
      <alignment horizontal="left" vertical="center"/>
    </xf>
    <xf numFmtId="0" fontId="46" fillId="4" borderId="6" xfId="0" applyFont="1" applyFill="1" applyBorder="1" applyAlignment="1">
      <alignment horizontal="left" vertical="top"/>
    </xf>
    <xf numFmtId="0" fontId="46" fillId="4" borderId="6" xfId="0" applyFont="1" applyFill="1" applyBorder="1" applyAlignment="1">
      <alignment horizontal="center" vertical="center"/>
    </xf>
    <xf numFmtId="0" fontId="46" fillId="4" borderId="6" xfId="0" applyFont="1" applyFill="1" applyBorder="1" applyAlignment="1">
      <alignment horizontal="right" vertical="center"/>
    </xf>
    <xf numFmtId="0" fontId="46" fillId="4" borderId="51" xfId="0" applyFont="1" applyFill="1" applyBorder="1" applyAlignment="1">
      <alignment horizontal="center" vertical="center"/>
    </xf>
    <xf numFmtId="0" fontId="46" fillId="4" borderId="44" xfId="0" applyFont="1" applyFill="1" applyBorder="1" applyAlignment="1">
      <alignment horizontal="center" vertical="center"/>
    </xf>
    <xf numFmtId="49" fontId="50" fillId="3" borderId="53" xfId="0" applyNumberFormat="1" applyFont="1" applyFill="1" applyBorder="1" applyAlignment="1">
      <alignment horizontal="center" vertical="center" wrapText="1"/>
    </xf>
    <xf numFmtId="49" fontId="50" fillId="3" borderId="54" xfId="0" applyNumberFormat="1" applyFont="1" applyFill="1" applyBorder="1" applyAlignment="1">
      <alignment horizontal="center" vertical="center" wrapText="1"/>
    </xf>
    <xf numFmtId="0" fontId="50" fillId="3" borderId="54" xfId="0" applyFont="1" applyFill="1" applyBorder="1" applyAlignment="1">
      <alignment horizontal="center" vertical="center"/>
    </xf>
    <xf numFmtId="0" fontId="52" fillId="3" borderId="54" xfId="0" applyFont="1" applyFill="1" applyBorder="1" applyAlignment="1">
      <alignment horizontal="center" vertical="center" wrapText="1"/>
    </xf>
    <xf numFmtId="0" fontId="67" fillId="3" borderId="54" xfId="0" applyFont="1" applyFill="1" applyBorder="1" applyAlignment="1">
      <alignment horizontal="center" vertical="center" wrapText="1"/>
    </xf>
    <xf numFmtId="0" fontId="68" fillId="3" borderId="55" xfId="0" applyFont="1" applyFill="1" applyBorder="1" applyAlignment="1">
      <alignment horizontal="center" vertical="center" wrapText="1"/>
    </xf>
    <xf numFmtId="0" fontId="71" fillId="3" borderId="54" xfId="0" applyFont="1" applyFill="1" applyBorder="1" applyAlignment="1">
      <alignment horizontal="center" vertical="center" wrapText="1"/>
    </xf>
    <xf numFmtId="0" fontId="50" fillId="0" borderId="0" xfId="0" applyFont="1" applyAlignment="1">
      <alignment vertical="center" wrapText="1"/>
    </xf>
    <xf numFmtId="0" fontId="35" fillId="0" borderId="0" xfId="0" applyFont="1" applyAlignment="1">
      <alignment vertical="center"/>
    </xf>
    <xf numFmtId="0" fontId="2" fillId="0" borderId="42" xfId="0" applyFont="1" applyBorder="1" applyAlignment="1"/>
    <xf numFmtId="0" fontId="42" fillId="0" borderId="42" xfId="0" applyFont="1" applyBorder="1" applyAlignment="1"/>
    <xf numFmtId="0" fontId="35" fillId="2" borderId="15" xfId="0" applyFont="1" applyFill="1" applyBorder="1" applyAlignment="1">
      <alignment horizontal="left" vertical="center"/>
    </xf>
    <xf numFmtId="0" fontId="35" fillId="0" borderId="36" xfId="0" applyFont="1" applyBorder="1" applyAlignment="1"/>
    <xf numFmtId="0" fontId="35" fillId="2" borderId="17" xfId="0" applyFont="1" applyFill="1" applyBorder="1" applyAlignment="1">
      <alignment horizontal="left" vertical="center"/>
    </xf>
    <xf numFmtId="0" fontId="35" fillId="0" borderId="36" xfId="0" applyFont="1" applyBorder="1" applyAlignment="1">
      <alignment horizontal="left" vertical="top"/>
    </xf>
    <xf numFmtId="0" fontId="35" fillId="0" borderId="19" xfId="0" applyFont="1" applyBorder="1" applyAlignment="1"/>
    <xf numFmtId="2" fontId="35" fillId="0" borderId="36" xfId="0" applyNumberFormat="1" applyFont="1" applyBorder="1" applyAlignment="1">
      <alignment horizontal="center" vertical="center"/>
    </xf>
    <xf numFmtId="2" fontId="48" fillId="0" borderId="36" xfId="0" applyNumberFormat="1" applyFont="1" applyBorder="1" applyAlignment="1">
      <alignment horizontal="center" vertical="center"/>
    </xf>
    <xf numFmtId="2" fontId="60" fillId="7" borderId="26" xfId="0" applyNumberFormat="1" applyFont="1" applyFill="1" applyBorder="1" applyAlignment="1">
      <alignment horizontal="center" vertical="center"/>
    </xf>
    <xf numFmtId="2" fontId="62" fillId="7" borderId="50" xfId="0" applyNumberFormat="1" applyFont="1" applyFill="1" applyBorder="1" applyAlignment="1">
      <alignment horizontal="center" vertical="center"/>
    </xf>
    <xf numFmtId="0" fontId="26" fillId="0" borderId="57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22" xfId="0" applyFont="1" applyBorder="1"/>
    <xf numFmtId="0" fontId="26" fillId="0" borderId="19" xfId="0" applyFont="1" applyBorder="1"/>
    <xf numFmtId="0" fontId="26" fillId="0" borderId="27" xfId="0" applyFont="1" applyBorder="1"/>
    <xf numFmtId="2" fontId="0" fillId="0" borderId="0" xfId="0" applyNumberFormat="1" applyFont="1" applyAlignment="1"/>
    <xf numFmtId="0" fontId="31" fillId="0" borderId="29" xfId="0" applyFont="1" applyFill="1" applyBorder="1" applyAlignment="1" applyProtection="1">
      <alignment horizontal="center" vertical="center"/>
      <protection locked="0"/>
    </xf>
    <xf numFmtId="0" fontId="31" fillId="0" borderId="39" xfId="0" applyFont="1" applyFill="1" applyBorder="1" applyAlignment="1" applyProtection="1">
      <alignment horizontal="center" vertical="center"/>
      <protection locked="0"/>
    </xf>
    <xf numFmtId="0" fontId="31" fillId="0" borderId="36" xfId="0" applyFont="1" applyFill="1" applyBorder="1" applyAlignment="1" applyProtection="1">
      <alignment horizontal="center" vertical="center"/>
      <protection locked="0"/>
    </xf>
    <xf numFmtId="0" fontId="44" fillId="0" borderId="29" xfId="2" applyFont="1" applyFill="1" applyBorder="1" applyAlignment="1" applyProtection="1">
      <alignment horizontal="center" vertical="center"/>
      <protection locked="0"/>
    </xf>
    <xf numFmtId="0" fontId="44" fillId="0" borderId="29" xfId="3" applyFont="1" applyFill="1" applyBorder="1" applyAlignment="1" applyProtection="1">
      <alignment horizontal="center" vertical="center"/>
      <protection locked="0"/>
    </xf>
    <xf numFmtId="0" fontId="31" fillId="0" borderId="37" xfId="0" applyFont="1" applyFill="1" applyBorder="1" applyAlignment="1" applyProtection="1">
      <alignment horizontal="center" vertical="center"/>
      <protection locked="0"/>
    </xf>
    <xf numFmtId="0" fontId="44" fillId="0" borderId="37" xfId="3" applyFont="1" applyFill="1" applyBorder="1" applyAlignment="1" applyProtection="1">
      <alignment horizontal="center" vertical="center"/>
      <protection locked="0"/>
    </xf>
    <xf numFmtId="0" fontId="44" fillId="0" borderId="36" xfId="3" applyFont="1" applyFill="1" applyBorder="1" applyAlignment="1" applyProtection="1">
      <alignment horizontal="center" vertical="center"/>
      <protection locked="0"/>
    </xf>
    <xf numFmtId="0" fontId="31" fillId="2" borderId="39" xfId="0" applyFont="1" applyFill="1" applyBorder="1" applyAlignment="1" applyProtection="1">
      <alignment horizontal="center" vertical="center"/>
      <protection locked="0"/>
    </xf>
    <xf numFmtId="0" fontId="31" fillId="2" borderId="36" xfId="0" applyFont="1" applyFill="1" applyBorder="1" applyAlignment="1" applyProtection="1">
      <alignment horizontal="center" vertical="center"/>
      <protection locked="0"/>
    </xf>
    <xf numFmtId="0" fontId="31" fillId="0" borderId="40" xfId="0" applyFont="1" applyFill="1" applyBorder="1" applyAlignment="1" applyProtection="1">
      <alignment horizontal="center" vertical="center"/>
      <protection locked="0"/>
    </xf>
    <xf numFmtId="0" fontId="44" fillId="0" borderId="37" xfId="2" applyFont="1" applyFill="1" applyBorder="1" applyAlignment="1" applyProtection="1">
      <alignment horizontal="center" vertical="center"/>
      <protection locked="0"/>
    </xf>
    <xf numFmtId="0" fontId="44" fillId="0" borderId="39" xfId="2" applyFont="1" applyFill="1" applyBorder="1" applyAlignment="1" applyProtection="1">
      <alignment horizontal="center" vertical="center"/>
      <protection locked="0"/>
    </xf>
    <xf numFmtId="0" fontId="44" fillId="0" borderId="36" xfId="2" applyFont="1" applyFill="1" applyBorder="1" applyAlignment="1" applyProtection="1">
      <alignment horizontal="center" vertical="center"/>
      <protection locked="0"/>
    </xf>
    <xf numFmtId="0" fontId="31" fillId="0" borderId="41" xfId="0" applyFont="1" applyFill="1" applyBorder="1" applyAlignment="1" applyProtection="1">
      <alignment horizontal="center" vertical="center"/>
      <protection locked="0"/>
    </xf>
    <xf numFmtId="0" fontId="4" fillId="0" borderId="9" xfId="0" applyFont="1" applyFill="1" applyBorder="1" applyAlignment="1">
      <alignment horizontal="center" vertical="center" wrapText="1"/>
    </xf>
    <xf numFmtId="2" fontId="16" fillId="0" borderId="28" xfId="0" applyNumberFormat="1" applyFont="1" applyFill="1" applyBorder="1" applyAlignment="1">
      <alignment horizontal="center" vertical="center" wrapText="1"/>
    </xf>
    <xf numFmtId="0" fontId="4" fillId="0" borderId="28" xfId="0" applyFont="1" applyFill="1" applyBorder="1" applyAlignment="1">
      <alignment horizontal="center" vertical="center" wrapText="1"/>
    </xf>
    <xf numFmtId="0" fontId="17" fillId="0" borderId="29" xfId="0" applyFont="1" applyFill="1" applyBorder="1" applyAlignment="1" applyProtection="1">
      <alignment horizontal="center" vertical="center" wrapText="1"/>
      <protection locked="0"/>
    </xf>
    <xf numFmtId="0" fontId="17" fillId="0" borderId="37" xfId="0" applyFont="1" applyFill="1" applyBorder="1" applyAlignment="1" applyProtection="1">
      <alignment horizontal="center" vertical="center" wrapText="1"/>
      <protection locked="0"/>
    </xf>
    <xf numFmtId="0" fontId="17" fillId="0" borderId="36" xfId="0" applyFont="1" applyFill="1" applyBorder="1" applyAlignment="1" applyProtection="1">
      <alignment horizontal="center" vertical="center" wrapText="1"/>
      <protection locked="0"/>
    </xf>
    <xf numFmtId="0" fontId="17" fillId="0" borderId="39" xfId="0" applyFont="1" applyFill="1" applyBorder="1" applyAlignment="1" applyProtection="1">
      <alignment horizontal="center" vertical="center" wrapText="1"/>
      <protection locked="0"/>
    </xf>
    <xf numFmtId="0" fontId="4" fillId="0" borderId="9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35" fillId="0" borderId="12" xfId="0" applyFont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/>
    </xf>
    <xf numFmtId="0" fontId="4" fillId="0" borderId="26" xfId="0" applyFont="1" applyBorder="1"/>
    <xf numFmtId="0" fontId="4" fillId="0" borderId="26" xfId="0" applyFont="1" applyBorder="1" applyAlignment="1">
      <alignment horizontal="center" vertical="center"/>
    </xf>
    <xf numFmtId="0" fontId="4" fillId="0" borderId="50" xfId="0" applyFont="1" applyBorder="1"/>
    <xf numFmtId="0" fontId="4" fillId="0" borderId="26" xfId="0" applyFont="1" applyBorder="1" applyAlignment="1">
      <alignment horizontal="center" vertical="center" wrapText="1"/>
    </xf>
    <xf numFmtId="0" fontId="4" fillId="0" borderId="26" xfId="0" applyFont="1" applyFill="1" applyBorder="1"/>
    <xf numFmtId="0" fontId="4" fillId="0" borderId="50" xfId="0" applyFont="1" applyFill="1" applyBorder="1"/>
    <xf numFmtId="0" fontId="4" fillId="0" borderId="0" xfId="0" applyFont="1" applyFill="1"/>
    <xf numFmtId="0" fontId="0" fillId="0" borderId="0" xfId="0" applyFont="1" applyFill="1" applyAlignment="1"/>
    <xf numFmtId="2" fontId="72" fillId="0" borderId="26" xfId="0" applyNumberFormat="1" applyFont="1" applyFill="1" applyBorder="1" applyAlignment="1">
      <alignment horizontal="center" vertical="center"/>
    </xf>
    <xf numFmtId="49" fontId="38" fillId="0" borderId="37" xfId="0" applyNumberFormat="1" applyFont="1" applyBorder="1" applyAlignment="1">
      <alignment horizontal="center" vertical="center"/>
    </xf>
    <xf numFmtId="0" fontId="35" fillId="0" borderId="37" xfId="0" applyFont="1" applyBorder="1"/>
    <xf numFmtId="0" fontId="35" fillId="0" borderId="37" xfId="0" applyFont="1" applyBorder="1" applyAlignment="1">
      <alignment horizontal="center" vertical="center" wrapText="1"/>
    </xf>
    <xf numFmtId="0" fontId="35" fillId="0" borderId="37" xfId="0" applyFont="1" applyBorder="1" applyAlignment="1">
      <alignment horizontal="left" vertical="center"/>
    </xf>
    <xf numFmtId="0" fontId="35" fillId="0" borderId="37" xfId="0" applyFont="1" applyBorder="1" applyAlignment="1">
      <alignment horizontal="left" vertical="top"/>
    </xf>
    <xf numFmtId="2" fontId="35" fillId="0" borderId="37" xfId="0" applyNumberFormat="1" applyFont="1" applyBorder="1" applyAlignment="1">
      <alignment horizontal="center" vertical="center"/>
    </xf>
    <xf numFmtId="0" fontId="35" fillId="2" borderId="29" xfId="0" applyFont="1" applyFill="1" applyBorder="1" applyAlignment="1">
      <alignment horizontal="left" vertical="center"/>
    </xf>
    <xf numFmtId="2" fontId="35" fillId="0" borderId="29" xfId="0" applyNumberFormat="1" applyFont="1" applyBorder="1" applyAlignment="1">
      <alignment horizontal="center"/>
    </xf>
    <xf numFmtId="0" fontId="15" fillId="0" borderId="37" xfId="0" applyFont="1" applyBorder="1" applyAlignment="1">
      <alignment horizontal="center"/>
    </xf>
    <xf numFmtId="0" fontId="15" fillId="0" borderId="39" xfId="0" applyFont="1" applyBorder="1" applyAlignment="1">
      <alignment horizontal="center"/>
    </xf>
    <xf numFmtId="0" fontId="15" fillId="0" borderId="36" xfId="0" applyFont="1" applyBorder="1" applyAlignment="1">
      <alignment horizontal="center"/>
    </xf>
    <xf numFmtId="0" fontId="38" fillId="0" borderId="29" xfId="2" applyFont="1" applyBorder="1" applyAlignment="1">
      <alignment horizontal="center"/>
    </xf>
    <xf numFmtId="0" fontId="15" fillId="0" borderId="29" xfId="0" applyFont="1" applyBorder="1" applyAlignment="1">
      <alignment horizontal="center"/>
    </xf>
    <xf numFmtId="0" fontId="38" fillId="0" borderId="29" xfId="3" applyFont="1" applyBorder="1" applyAlignment="1">
      <alignment horizontal="center"/>
    </xf>
    <xf numFmtId="0" fontId="15" fillId="0" borderId="29" xfId="0" applyFont="1" applyFill="1" applyBorder="1" applyAlignment="1">
      <alignment horizontal="center"/>
    </xf>
    <xf numFmtId="0" fontId="4" fillId="0" borderId="37" xfId="0" applyFont="1" applyBorder="1"/>
    <xf numFmtId="0" fontId="4" fillId="0" borderId="39" xfId="0" applyFont="1" applyBorder="1"/>
    <xf numFmtId="0" fontId="0" fillId="0" borderId="36" xfId="0" applyFont="1" applyBorder="1"/>
    <xf numFmtId="0" fontId="1" fillId="0" borderId="37" xfId="0" applyFont="1" applyBorder="1"/>
    <xf numFmtId="0" fontId="1" fillId="0" borderId="36" xfId="0" applyFont="1" applyBorder="1"/>
    <xf numFmtId="0" fontId="0" fillId="0" borderId="37" xfId="0" applyFont="1" applyBorder="1"/>
    <xf numFmtId="0" fontId="0" fillId="0" borderId="39" xfId="0" applyFont="1" applyBorder="1"/>
    <xf numFmtId="0" fontId="4" fillId="0" borderId="36" xfId="0" applyFont="1" applyBorder="1"/>
    <xf numFmtId="0" fontId="36" fillId="0" borderId="29" xfId="2" applyFont="1" applyBorder="1"/>
    <xf numFmtId="0" fontId="4" fillId="0" borderId="29" xfId="0" applyFont="1" applyBorder="1"/>
    <xf numFmtId="0" fontId="38" fillId="0" borderId="37" xfId="2" applyFont="1" applyBorder="1" applyAlignment="1">
      <alignment horizontal="center"/>
    </xf>
    <xf numFmtId="0" fontId="38" fillId="0" borderId="39" xfId="2" applyFont="1" applyBorder="1" applyAlignment="1">
      <alignment horizontal="center"/>
    </xf>
    <xf numFmtId="0" fontId="38" fillId="0" borderId="36" xfId="2" applyFont="1" applyBorder="1" applyAlignment="1">
      <alignment horizontal="center"/>
    </xf>
    <xf numFmtId="0" fontId="15" fillId="2" borderId="37" xfId="0" applyFont="1" applyFill="1" applyBorder="1" applyAlignment="1">
      <alignment horizontal="center"/>
    </xf>
    <xf numFmtId="0" fontId="15" fillId="0" borderId="36" xfId="0" applyFont="1" applyFill="1" applyBorder="1" applyAlignment="1">
      <alignment horizontal="center"/>
    </xf>
    <xf numFmtId="0" fontId="4" fillId="0" borderId="39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36" fillId="0" borderId="37" xfId="3" applyFont="1" applyBorder="1" applyAlignment="1">
      <alignment horizontal="center" vertical="center" wrapText="1"/>
    </xf>
    <xf numFmtId="0" fontId="36" fillId="0" borderId="36" xfId="3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23" fillId="2" borderId="41" xfId="0" applyFont="1" applyFill="1" applyBorder="1" applyAlignment="1">
      <alignment horizontal="left" vertical="center"/>
    </xf>
    <xf numFmtId="0" fontId="4" fillId="0" borderId="39" xfId="0" applyFont="1" applyBorder="1" applyAlignment="1">
      <alignment horizontal="center"/>
    </xf>
    <xf numFmtId="0" fontId="4" fillId="0" borderId="36" xfId="0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36" fillId="0" borderId="36" xfId="3" applyFont="1" applyBorder="1" applyAlignment="1">
      <alignment horizontal="center"/>
    </xf>
    <xf numFmtId="0" fontId="4" fillId="0" borderId="29" xfId="0" applyFont="1" applyFill="1" applyBorder="1"/>
    <xf numFmtId="0" fontId="25" fillId="0" borderId="29" xfId="0" applyFont="1" applyBorder="1"/>
    <xf numFmtId="0" fontId="3" fillId="0" borderId="44" xfId="0" applyFont="1" applyBorder="1"/>
    <xf numFmtId="0" fontId="0" fillId="0" borderId="9" xfId="0" applyFont="1" applyBorder="1" applyAlignment="1"/>
    <xf numFmtId="0" fontId="80" fillId="11" borderId="4" xfId="0" applyFont="1" applyFill="1" applyBorder="1" applyAlignment="1">
      <alignment horizontal="left"/>
    </xf>
    <xf numFmtId="4" fontId="81" fillId="11" borderId="4" xfId="0" applyNumberFormat="1" applyFont="1" applyFill="1" applyBorder="1" applyAlignment="1">
      <alignment horizontal="right"/>
    </xf>
    <xf numFmtId="0" fontId="80" fillId="11" borderId="9" xfId="0" applyFont="1" applyFill="1" applyBorder="1" applyAlignment="1">
      <alignment horizontal="center"/>
    </xf>
    <xf numFmtId="4" fontId="81" fillId="11" borderId="9" xfId="0" applyNumberFormat="1" applyFont="1" applyFill="1" applyBorder="1" applyAlignment="1">
      <alignment horizontal="right"/>
    </xf>
    <xf numFmtId="2" fontId="4" fillId="0" borderId="42" xfId="0" applyNumberFormat="1" applyFont="1" applyBorder="1" applyAlignment="1">
      <alignment horizontal="center" vertical="center"/>
    </xf>
    <xf numFmtId="1" fontId="15" fillId="0" borderId="44" xfId="0" applyNumberFormat="1" applyFont="1" applyBorder="1" applyAlignment="1">
      <alignment horizontal="center" vertical="center"/>
    </xf>
    <xf numFmtId="1" fontId="15" fillId="6" borderId="32" xfId="0" applyNumberFormat="1" applyFont="1" applyFill="1" applyBorder="1" applyAlignment="1">
      <alignment horizontal="center" vertical="center"/>
    </xf>
    <xf numFmtId="1" fontId="4" fillId="6" borderId="32" xfId="0" applyNumberFormat="1" applyFont="1" applyFill="1" applyBorder="1" applyAlignment="1">
      <alignment horizontal="center" vertical="center"/>
    </xf>
    <xf numFmtId="1" fontId="4" fillId="0" borderId="44" xfId="0" applyNumberFormat="1" applyFont="1" applyBorder="1" applyAlignment="1">
      <alignment horizontal="center" vertical="center"/>
    </xf>
    <xf numFmtId="1" fontId="4" fillId="0" borderId="64" xfId="0" applyNumberFormat="1" applyFont="1" applyBorder="1" applyAlignment="1">
      <alignment horizontal="center" vertical="center"/>
    </xf>
    <xf numFmtId="2" fontId="15" fillId="0" borderId="44" xfId="0" applyNumberFormat="1" applyFont="1" applyBorder="1" applyAlignment="1">
      <alignment horizontal="center" vertical="center"/>
    </xf>
    <xf numFmtId="0" fontId="15" fillId="6" borderId="32" xfId="0" applyFont="1" applyFill="1" applyBorder="1" applyAlignment="1">
      <alignment horizontal="center" vertical="center"/>
    </xf>
    <xf numFmtId="0" fontId="15" fillId="0" borderId="44" xfId="0" applyFont="1" applyBorder="1" applyAlignment="1">
      <alignment horizontal="center" vertical="center"/>
    </xf>
    <xf numFmtId="0" fontId="4" fillId="6" borderId="32" xfId="0" applyFont="1" applyFill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4" fillId="0" borderId="64" xfId="0" applyFont="1" applyBorder="1" applyAlignment="1">
      <alignment horizontal="center" vertical="center"/>
    </xf>
    <xf numFmtId="2" fontId="15" fillId="0" borderId="66" xfId="0" applyNumberFormat="1" applyFont="1" applyBorder="1" applyAlignment="1">
      <alignment horizontal="center" vertical="center"/>
    </xf>
    <xf numFmtId="0" fontId="15" fillId="6" borderId="67" xfId="0" applyFont="1" applyFill="1" applyBorder="1" applyAlignment="1">
      <alignment horizontal="center" vertical="center"/>
    </xf>
    <xf numFmtId="0" fontId="15" fillId="0" borderId="66" xfId="0" applyFont="1" applyBorder="1" applyAlignment="1">
      <alignment horizontal="center" vertical="center"/>
    </xf>
    <xf numFmtId="0" fontId="4" fillId="6" borderId="67" xfId="0" applyFont="1" applyFill="1" applyBorder="1" applyAlignment="1">
      <alignment horizontal="left" vertical="center"/>
    </xf>
    <xf numFmtId="0" fontId="4" fillId="0" borderId="66" xfId="0" applyFont="1" applyBorder="1" applyAlignment="1">
      <alignment horizontal="left" vertical="center"/>
    </xf>
    <xf numFmtId="0" fontId="4" fillId="0" borderId="68" xfId="0" applyFont="1" applyBorder="1" applyAlignment="1">
      <alignment horizontal="left" vertical="center"/>
    </xf>
    <xf numFmtId="0" fontId="65" fillId="10" borderId="9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15" fillId="0" borderId="21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41" fillId="0" borderId="9" xfId="0" applyFont="1" applyBorder="1" applyAlignment="1" applyProtection="1">
      <alignment vertical="center" wrapText="1"/>
      <protection locked="0"/>
    </xf>
    <xf numFmtId="0" fontId="42" fillId="0" borderId="9" xfId="0" applyFont="1" applyBorder="1" applyAlignment="1" applyProtection="1"/>
    <xf numFmtId="0" fontId="0" fillId="0" borderId="0" xfId="0" applyFont="1" applyAlignment="1" applyProtection="1">
      <protection locked="0"/>
    </xf>
    <xf numFmtId="49" fontId="38" fillId="0" borderId="31" xfId="0" applyNumberFormat="1" applyFont="1" applyBorder="1" applyAlignment="1">
      <alignment horizontal="center" vertical="center"/>
    </xf>
    <xf numFmtId="0" fontId="35" fillId="2" borderId="12" xfId="0" applyFont="1" applyFill="1" applyBorder="1" applyAlignment="1">
      <alignment horizontal="left" vertical="center"/>
    </xf>
    <xf numFmtId="2" fontId="35" fillId="0" borderId="12" xfId="0" applyNumberFormat="1" applyFont="1" applyBorder="1" applyAlignment="1">
      <alignment horizontal="center" vertical="center"/>
    </xf>
    <xf numFmtId="2" fontId="48" fillId="0" borderId="12" xfId="0" applyNumberFormat="1" applyFont="1" applyBorder="1" applyAlignment="1">
      <alignment horizontal="center" vertical="center"/>
    </xf>
    <xf numFmtId="0" fontId="18" fillId="0" borderId="29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 wrapText="1"/>
    </xf>
    <xf numFmtId="0" fontId="0" fillId="0" borderId="0" xfId="0" applyFont="1" applyAlignment="1"/>
    <xf numFmtId="2" fontId="16" fillId="0" borderId="43" xfId="0" applyNumberFormat="1" applyFont="1" applyFill="1" applyBorder="1" applyAlignment="1">
      <alignment horizontal="center" vertical="center"/>
    </xf>
    <xf numFmtId="2" fontId="37" fillId="0" borderId="44" xfId="2" applyNumberFormat="1" applyFont="1" applyFill="1" applyBorder="1" applyAlignment="1" applyProtection="1">
      <alignment horizontal="center" vertical="center"/>
      <protection hidden="1"/>
    </xf>
    <xf numFmtId="0" fontId="31" fillId="0" borderId="9" xfId="0" applyFont="1" applyFill="1" applyBorder="1" applyAlignment="1" applyProtection="1">
      <alignment horizontal="center" vertical="center"/>
      <protection locked="0"/>
    </xf>
    <xf numFmtId="0" fontId="38" fillId="0" borderId="12" xfId="0" applyFont="1" applyBorder="1" applyAlignment="1">
      <alignment horizontal="center" vertical="center"/>
    </xf>
    <xf numFmtId="2" fontId="16" fillId="0" borderId="44" xfId="0" applyNumberFormat="1" applyFont="1" applyFill="1" applyBorder="1" applyAlignment="1">
      <alignment horizontal="center" vertical="center"/>
    </xf>
    <xf numFmtId="2" fontId="16" fillId="0" borderId="51" xfId="0" applyNumberFormat="1" applyFont="1" applyFill="1" applyBorder="1" applyAlignment="1">
      <alignment horizontal="center" vertical="center"/>
    </xf>
    <xf numFmtId="0" fontId="18" fillId="0" borderId="37" xfId="0" applyFont="1" applyFill="1" applyBorder="1" applyAlignment="1">
      <alignment horizontal="center" vertical="center"/>
    </xf>
    <xf numFmtId="0" fontId="18" fillId="0" borderId="36" xfId="0" applyFont="1" applyFill="1" applyBorder="1" applyAlignment="1">
      <alignment horizontal="center" vertical="center"/>
    </xf>
    <xf numFmtId="0" fontId="18" fillId="0" borderId="39" xfId="0" applyFont="1" applyFill="1" applyBorder="1" applyAlignment="1">
      <alignment horizontal="center" vertical="center"/>
    </xf>
    <xf numFmtId="49" fontId="38" fillId="0" borderId="22" xfId="0" applyNumberFormat="1" applyFont="1" applyBorder="1" applyAlignment="1">
      <alignment horizontal="center" vertical="center"/>
    </xf>
    <xf numFmtId="0" fontId="35" fillId="0" borderId="9" xfId="0" applyFont="1" applyBorder="1" applyAlignment="1">
      <alignment horizontal="center" vertical="center" wrapText="1"/>
    </xf>
    <xf numFmtId="0" fontId="35" fillId="2" borderId="9" xfId="0" applyFont="1" applyFill="1" applyBorder="1" applyAlignment="1">
      <alignment horizontal="left" vertical="center"/>
    </xf>
    <xf numFmtId="0" fontId="35" fillId="0" borderId="9" xfId="0" applyFont="1" applyBorder="1" applyAlignment="1">
      <alignment horizontal="left" vertical="top"/>
    </xf>
    <xf numFmtId="0" fontId="35" fillId="0" borderId="9" xfId="0" applyFont="1" applyBorder="1" applyAlignment="1">
      <alignment horizontal="center" vertical="center"/>
    </xf>
    <xf numFmtId="0" fontId="4" fillId="0" borderId="44" xfId="0" applyFont="1" applyFill="1" applyBorder="1" applyAlignment="1">
      <alignment horizontal="center" vertical="center"/>
    </xf>
    <xf numFmtId="0" fontId="31" fillId="0" borderId="22" xfId="0" applyFont="1" applyFill="1" applyBorder="1" applyAlignment="1" applyProtection="1">
      <alignment horizontal="center" vertical="center"/>
      <protection locked="0"/>
    </xf>
    <xf numFmtId="0" fontId="31" fillId="2" borderId="22" xfId="0" applyFont="1" applyFill="1" applyBorder="1" applyAlignment="1" applyProtection="1">
      <alignment horizontal="center" vertical="center"/>
      <protection locked="0"/>
    </xf>
    <xf numFmtId="0" fontId="31" fillId="0" borderId="19" xfId="0" applyFont="1" applyFill="1" applyBorder="1" applyAlignment="1" applyProtection="1">
      <alignment horizontal="center" vertical="center"/>
      <protection locked="0"/>
    </xf>
    <xf numFmtId="0" fontId="18" fillId="2" borderId="39" xfId="0" applyFont="1" applyFill="1" applyBorder="1" applyAlignment="1">
      <alignment horizontal="center" vertical="center"/>
    </xf>
    <xf numFmtId="0" fontId="34" fillId="0" borderId="39" xfId="3" applyFont="1" applyFill="1" applyBorder="1" applyAlignment="1">
      <alignment horizontal="center" vertical="center"/>
    </xf>
    <xf numFmtId="0" fontId="34" fillId="0" borderId="39" xfId="2" applyFont="1" applyFill="1" applyBorder="1" applyAlignment="1">
      <alignment horizontal="center" vertical="center"/>
    </xf>
    <xf numFmtId="0" fontId="12" fillId="12" borderId="46" xfId="0" applyFont="1" applyFill="1" applyBorder="1" applyAlignment="1">
      <alignment vertical="center"/>
    </xf>
    <xf numFmtId="0" fontId="13" fillId="12" borderId="18" xfId="0" applyFont="1" applyFill="1" applyBorder="1" applyAlignment="1">
      <alignment horizontal="left" vertical="center"/>
    </xf>
    <xf numFmtId="0" fontId="14" fillId="12" borderId="18" xfId="0" applyFont="1" applyFill="1" applyBorder="1" applyAlignment="1">
      <alignment horizontal="center" vertical="center"/>
    </xf>
    <xf numFmtId="0" fontId="14" fillId="12" borderId="58" xfId="0" applyFont="1" applyFill="1" applyBorder="1" applyAlignment="1">
      <alignment vertical="center"/>
    </xf>
    <xf numFmtId="0" fontId="14" fillId="12" borderId="18" xfId="0" applyFont="1" applyFill="1" applyBorder="1" applyAlignment="1">
      <alignment horizontal="right" vertical="center"/>
    </xf>
    <xf numFmtId="0" fontId="43" fillId="12" borderId="18" xfId="0" applyFont="1" applyFill="1" applyBorder="1" applyAlignment="1">
      <alignment horizontal="center" vertical="center"/>
    </xf>
    <xf numFmtId="0" fontId="8" fillId="12" borderId="47" xfId="0" applyFont="1" applyFill="1" applyBorder="1" applyAlignment="1">
      <alignment horizontal="center" vertical="center"/>
    </xf>
    <xf numFmtId="49" fontId="15" fillId="13" borderId="48" xfId="0" applyNumberFormat="1" applyFont="1" applyFill="1" applyBorder="1" applyAlignment="1">
      <alignment horizontal="center" vertical="center" wrapText="1"/>
    </xf>
    <xf numFmtId="0" fontId="15" fillId="13" borderId="21" xfId="0" applyFont="1" applyFill="1" applyBorder="1" applyAlignment="1">
      <alignment horizontal="center" vertical="center" wrapText="1"/>
    </xf>
    <xf numFmtId="0" fontId="4" fillId="13" borderId="10" xfId="0" applyFont="1" applyFill="1" applyBorder="1" applyAlignment="1">
      <alignment horizontal="center" vertical="center" wrapText="1"/>
    </xf>
    <xf numFmtId="0" fontId="4" fillId="13" borderId="9" xfId="0" applyFont="1" applyFill="1" applyBorder="1" applyAlignment="1">
      <alignment horizontal="center" vertical="center" wrapText="1"/>
    </xf>
    <xf numFmtId="0" fontId="4" fillId="13" borderId="20" xfId="0" applyFont="1" applyFill="1" applyBorder="1" applyAlignment="1">
      <alignment horizontal="center" vertical="center" wrapText="1"/>
    </xf>
    <xf numFmtId="49" fontId="36" fillId="13" borderId="26" xfId="2" applyNumberFormat="1" applyFont="1" applyFill="1" applyBorder="1" applyAlignment="1">
      <alignment horizontal="center" vertical="center" wrapText="1"/>
    </xf>
    <xf numFmtId="0" fontId="36" fillId="13" borderId="26" xfId="2" applyFont="1" applyFill="1" applyBorder="1" applyAlignment="1">
      <alignment horizontal="center" vertical="center" wrapText="1"/>
    </xf>
    <xf numFmtId="49" fontId="4" fillId="13" borderId="26" xfId="0" applyNumberFormat="1" applyFont="1" applyFill="1" applyBorder="1" applyAlignment="1">
      <alignment horizontal="center" vertical="center" wrapText="1"/>
    </xf>
    <xf numFmtId="0" fontId="4" fillId="13" borderId="26" xfId="0" applyFont="1" applyFill="1" applyBorder="1" applyAlignment="1">
      <alignment horizontal="center" vertical="center" wrapText="1"/>
    </xf>
    <xf numFmtId="49" fontId="36" fillId="13" borderId="26" xfId="3" applyNumberFormat="1" applyFont="1" applyFill="1" applyBorder="1" applyAlignment="1">
      <alignment horizontal="center" vertical="center" wrapText="1"/>
    </xf>
    <xf numFmtId="0" fontId="36" fillId="13" borderId="26" xfId="3" applyFont="1" applyFill="1" applyBorder="1" applyAlignment="1">
      <alignment horizontal="center" vertical="center" wrapText="1"/>
    </xf>
    <xf numFmtId="14" fontId="15" fillId="13" borderId="26" xfId="0" applyNumberFormat="1" applyFont="1" applyFill="1" applyBorder="1" applyAlignment="1">
      <alignment horizontal="center" vertical="center" wrapText="1"/>
    </xf>
    <xf numFmtId="0" fontId="15" fillId="13" borderId="26" xfId="0" applyFont="1" applyFill="1" applyBorder="1" applyAlignment="1">
      <alignment horizontal="center" vertical="center" wrapText="1"/>
    </xf>
    <xf numFmtId="14" fontId="4" fillId="13" borderId="26" xfId="0" applyNumberFormat="1" applyFont="1" applyFill="1" applyBorder="1" applyAlignment="1">
      <alignment horizontal="center" vertical="center" wrapText="1"/>
    </xf>
    <xf numFmtId="0" fontId="4" fillId="13" borderId="21" xfId="0" applyFont="1" applyFill="1" applyBorder="1" applyAlignment="1">
      <alignment horizontal="center" vertical="center" wrapText="1"/>
    </xf>
    <xf numFmtId="0" fontId="15" fillId="13" borderId="9" xfId="0" applyFont="1" applyFill="1" applyBorder="1" applyAlignment="1">
      <alignment horizontal="center" vertical="center" wrapText="1"/>
    </xf>
    <xf numFmtId="0" fontId="15" fillId="13" borderId="20" xfId="0" applyFont="1" applyFill="1" applyBorder="1" applyAlignment="1">
      <alignment horizontal="center" vertical="center" wrapText="1"/>
    </xf>
    <xf numFmtId="49" fontId="15" fillId="13" borderId="26" xfId="0" applyNumberFormat="1" applyFont="1" applyFill="1" applyBorder="1" applyAlignment="1">
      <alignment horizontal="center" vertical="center" wrapText="1"/>
    </xf>
    <xf numFmtId="49" fontId="4" fillId="13" borderId="21" xfId="0" applyNumberFormat="1" applyFont="1" applyFill="1" applyBorder="1" applyAlignment="1">
      <alignment horizontal="center" vertical="center" wrapText="1"/>
    </xf>
    <xf numFmtId="17" fontId="15" fillId="13" borderId="21" xfId="0" applyNumberFormat="1" applyFont="1" applyFill="1" applyBorder="1" applyAlignment="1">
      <alignment horizontal="center" vertical="center" wrapText="1"/>
    </xf>
    <xf numFmtId="0" fontId="36" fillId="13" borderId="21" xfId="3" applyFont="1" applyFill="1" applyBorder="1" applyAlignment="1">
      <alignment horizontal="center" vertical="center" wrapText="1"/>
    </xf>
    <xf numFmtId="0" fontId="36" fillId="13" borderId="20" xfId="3" applyFont="1" applyFill="1" applyBorder="1" applyAlignment="1">
      <alignment horizontal="center" vertical="center" wrapText="1"/>
    </xf>
    <xf numFmtId="0" fontId="4" fillId="14" borderId="9" xfId="0" applyFont="1" applyFill="1" applyBorder="1" applyAlignment="1">
      <alignment horizontal="center" vertical="center" wrapText="1"/>
    </xf>
    <xf numFmtId="0" fontId="4" fillId="14" borderId="20" xfId="0" applyFont="1" applyFill="1" applyBorder="1" applyAlignment="1">
      <alignment horizontal="center" vertical="center" wrapText="1"/>
    </xf>
    <xf numFmtId="49" fontId="4" fillId="13" borderId="9" xfId="0" applyNumberFormat="1" applyFont="1" applyFill="1" applyBorder="1" applyAlignment="1">
      <alignment horizontal="center" vertical="center" wrapText="1"/>
    </xf>
    <xf numFmtId="49" fontId="4" fillId="13" borderId="20" xfId="0" applyNumberFormat="1" applyFont="1" applyFill="1" applyBorder="1" applyAlignment="1">
      <alignment horizontal="center" vertical="center" wrapText="1"/>
    </xf>
    <xf numFmtId="49" fontId="4" fillId="13" borderId="6" xfId="0" applyNumberFormat="1" applyFont="1" applyFill="1" applyBorder="1" applyAlignment="1">
      <alignment horizontal="center" vertical="center" wrapText="1"/>
    </xf>
    <xf numFmtId="0" fontId="4" fillId="13" borderId="6" xfId="0" applyFont="1" applyFill="1" applyBorder="1" applyAlignment="1">
      <alignment horizontal="center" vertical="center" wrapText="1"/>
    </xf>
    <xf numFmtId="12" fontId="4" fillId="13" borderId="26" xfId="0" applyNumberFormat="1" applyFont="1" applyFill="1" applyBorder="1" applyAlignment="1">
      <alignment horizontal="center" vertical="center" wrapText="1"/>
    </xf>
    <xf numFmtId="49" fontId="36" fillId="13" borderId="21" xfId="2" applyNumberFormat="1" applyFont="1" applyFill="1" applyBorder="1" applyAlignment="1">
      <alignment horizontal="center" vertical="center" wrapText="1"/>
    </xf>
    <xf numFmtId="0" fontId="36" fillId="13" borderId="21" xfId="2" applyFont="1" applyFill="1" applyBorder="1" applyAlignment="1">
      <alignment horizontal="center" vertical="center" wrapText="1"/>
    </xf>
    <xf numFmtId="49" fontId="36" fillId="13" borderId="9" xfId="2" applyNumberFormat="1" applyFont="1" applyFill="1" applyBorder="1" applyAlignment="1">
      <alignment horizontal="center" vertical="center" wrapText="1"/>
    </xf>
    <xf numFmtId="0" fontId="36" fillId="13" borderId="9" xfId="2" applyFont="1" applyFill="1" applyBorder="1" applyAlignment="1">
      <alignment horizontal="center" vertical="center" wrapText="1"/>
    </xf>
    <xf numFmtId="49" fontId="36" fillId="13" borderId="20" xfId="2" applyNumberFormat="1" applyFont="1" applyFill="1" applyBorder="1" applyAlignment="1">
      <alignment horizontal="center" vertical="center" wrapText="1"/>
    </xf>
    <xf numFmtId="0" fontId="36" fillId="13" borderId="20" xfId="2" applyFont="1" applyFill="1" applyBorder="1" applyAlignment="1">
      <alignment horizontal="center" vertical="center" wrapText="1"/>
    </xf>
    <xf numFmtId="0" fontId="15" fillId="13" borderId="10" xfId="0" applyFont="1" applyFill="1" applyBorder="1" applyAlignment="1">
      <alignment horizontal="center" vertical="center" wrapText="1"/>
    </xf>
    <xf numFmtId="0" fontId="15" fillId="13" borderId="6" xfId="0" applyFont="1" applyFill="1" applyBorder="1" applyAlignment="1">
      <alignment horizontal="center" vertical="center" wrapText="1"/>
    </xf>
    <xf numFmtId="0" fontId="15" fillId="13" borderId="9" xfId="0" applyFont="1" applyFill="1" applyBorder="1" applyAlignment="1">
      <alignment horizontal="center"/>
    </xf>
    <xf numFmtId="0" fontId="15" fillId="13" borderId="20" xfId="0" applyFont="1" applyFill="1" applyBorder="1" applyAlignment="1">
      <alignment horizontal="center"/>
    </xf>
    <xf numFmtId="0" fontId="4" fillId="13" borderId="26" xfId="0" applyFont="1" applyFill="1" applyBorder="1"/>
    <xf numFmtId="0" fontId="4" fillId="13" borderId="26" xfId="0" applyFont="1" applyFill="1" applyBorder="1" applyAlignment="1">
      <alignment horizontal="center" vertical="center"/>
    </xf>
    <xf numFmtId="2" fontId="15" fillId="13" borderId="21" xfId="0" applyNumberFormat="1" applyFont="1" applyFill="1" applyBorder="1" applyAlignment="1">
      <alignment horizontal="center" vertical="center"/>
    </xf>
    <xf numFmtId="0" fontId="4" fillId="13" borderId="10" xfId="0" applyFont="1" applyFill="1" applyBorder="1" applyAlignment="1">
      <alignment horizontal="center" vertical="center"/>
    </xf>
    <xf numFmtId="0" fontId="4" fillId="13" borderId="9" xfId="0" applyFont="1" applyFill="1" applyBorder="1" applyAlignment="1">
      <alignment horizontal="center" vertical="center"/>
    </xf>
    <xf numFmtId="0" fontId="4" fillId="13" borderId="20" xfId="0" applyFont="1" applyFill="1" applyBorder="1" applyAlignment="1">
      <alignment horizontal="center" vertical="center"/>
    </xf>
    <xf numFmtId="0" fontId="36" fillId="13" borderId="26" xfId="2" applyFont="1" applyFill="1" applyBorder="1" applyAlignment="1" applyProtection="1">
      <alignment horizontal="center" vertical="center"/>
      <protection hidden="1"/>
    </xf>
    <xf numFmtId="0" fontId="36" fillId="13" borderId="26" xfId="3" applyFont="1" applyFill="1" applyBorder="1" applyAlignment="1" applyProtection="1">
      <alignment horizontal="center" vertical="center"/>
      <protection hidden="1"/>
    </xf>
    <xf numFmtId="0" fontId="15" fillId="13" borderId="26" xfId="0" applyFont="1" applyFill="1" applyBorder="1" applyAlignment="1">
      <alignment horizontal="center" vertical="center"/>
    </xf>
    <xf numFmtId="0" fontId="4" fillId="13" borderId="21" xfId="0" applyFont="1" applyFill="1" applyBorder="1" applyAlignment="1">
      <alignment horizontal="center" vertical="center"/>
    </xf>
    <xf numFmtId="164" fontId="4" fillId="13" borderId="20" xfId="0" applyNumberFormat="1" applyFont="1" applyFill="1" applyBorder="1" applyAlignment="1">
      <alignment horizontal="center" vertical="center"/>
    </xf>
    <xf numFmtId="0" fontId="15" fillId="13" borderId="21" xfId="0" applyFont="1" applyFill="1" applyBorder="1" applyAlignment="1">
      <alignment horizontal="center" vertical="center"/>
    </xf>
    <xf numFmtId="0" fontId="15" fillId="13" borderId="9" xfId="0" applyFont="1" applyFill="1" applyBorder="1" applyAlignment="1">
      <alignment horizontal="center" vertical="center"/>
    </xf>
    <xf numFmtId="0" fontId="15" fillId="13" borderId="20" xfId="0" applyFont="1" applyFill="1" applyBorder="1" applyAlignment="1">
      <alignment horizontal="center" vertical="center"/>
    </xf>
    <xf numFmtId="0" fontId="36" fillId="13" borderId="21" xfId="3" applyFont="1" applyFill="1" applyBorder="1" applyAlignment="1" applyProtection="1">
      <alignment horizontal="center" vertical="center"/>
      <protection hidden="1"/>
    </xf>
    <xf numFmtId="0" fontId="36" fillId="13" borderId="20" xfId="3" applyFont="1" applyFill="1" applyBorder="1" applyAlignment="1" applyProtection="1">
      <alignment horizontal="center" vertical="center"/>
      <protection hidden="1"/>
    </xf>
    <xf numFmtId="164" fontId="4" fillId="13" borderId="9" xfId="0" applyNumberFormat="1" applyFont="1" applyFill="1" applyBorder="1" applyAlignment="1">
      <alignment horizontal="center" vertical="center"/>
    </xf>
    <xf numFmtId="0" fontId="4" fillId="14" borderId="9" xfId="0" applyFont="1" applyFill="1" applyBorder="1" applyAlignment="1">
      <alignment horizontal="center" vertical="center"/>
    </xf>
    <xf numFmtId="0" fontId="4" fillId="14" borderId="20" xfId="0" applyFont="1" applyFill="1" applyBorder="1" applyAlignment="1">
      <alignment horizontal="center" vertical="center"/>
    </xf>
    <xf numFmtId="164" fontId="4" fillId="13" borderId="21" xfId="0" applyNumberFormat="1" applyFont="1" applyFill="1" applyBorder="1" applyAlignment="1">
      <alignment horizontal="center" vertical="center"/>
    </xf>
    <xf numFmtId="164" fontId="15" fillId="13" borderId="26" xfId="0" applyNumberFormat="1" applyFont="1" applyFill="1" applyBorder="1" applyAlignment="1">
      <alignment horizontal="center" vertical="center"/>
    </xf>
    <xf numFmtId="164" fontId="4" fillId="13" borderId="6" xfId="0" applyNumberFormat="1" applyFont="1" applyFill="1" applyBorder="1" applyAlignment="1">
      <alignment horizontal="center" vertical="center"/>
    </xf>
    <xf numFmtId="164" fontId="15" fillId="13" borderId="9" xfId="0" applyNumberFormat="1" applyFont="1" applyFill="1" applyBorder="1" applyAlignment="1">
      <alignment horizontal="center" vertical="center"/>
    </xf>
    <xf numFmtId="164" fontId="15" fillId="13" borderId="20" xfId="0" applyNumberFormat="1" applyFont="1" applyFill="1" applyBorder="1" applyAlignment="1">
      <alignment horizontal="center" vertical="center"/>
    </xf>
    <xf numFmtId="164" fontId="4" fillId="13" borderId="26" xfId="0" applyNumberFormat="1" applyFont="1" applyFill="1" applyBorder="1" applyAlignment="1">
      <alignment horizontal="center" vertical="center"/>
    </xf>
    <xf numFmtId="0" fontId="36" fillId="13" borderId="21" xfId="2" applyFont="1" applyFill="1" applyBorder="1" applyAlignment="1" applyProtection="1">
      <alignment horizontal="center" vertical="center"/>
      <protection hidden="1"/>
    </xf>
    <xf numFmtId="0" fontId="36" fillId="13" borderId="9" xfId="2" applyFont="1" applyFill="1" applyBorder="1" applyAlignment="1" applyProtection="1">
      <alignment horizontal="center" vertical="center"/>
      <protection hidden="1"/>
    </xf>
    <xf numFmtId="0" fontId="36" fillId="13" borderId="20" xfId="2" applyFont="1" applyFill="1" applyBorder="1" applyAlignment="1" applyProtection="1">
      <alignment horizontal="center" vertical="center"/>
      <protection hidden="1"/>
    </xf>
    <xf numFmtId="0" fontId="4" fillId="13" borderId="9" xfId="0" applyNumberFormat="1" applyFont="1" applyFill="1" applyBorder="1" applyAlignment="1">
      <alignment horizontal="center" vertical="center"/>
    </xf>
    <xf numFmtId="0" fontId="4" fillId="13" borderId="20" xfId="0" applyNumberFormat="1" applyFont="1" applyFill="1" applyBorder="1" applyAlignment="1">
      <alignment horizontal="center" vertical="center"/>
    </xf>
    <xf numFmtId="0" fontId="36" fillId="13" borderId="21" xfId="2" applyNumberFormat="1" applyFont="1" applyFill="1" applyBorder="1" applyAlignment="1" applyProtection="1">
      <alignment horizontal="center" vertical="center"/>
      <protection hidden="1"/>
    </xf>
    <xf numFmtId="0" fontId="36" fillId="13" borderId="9" xfId="2" applyNumberFormat="1" applyFont="1" applyFill="1" applyBorder="1" applyAlignment="1" applyProtection="1">
      <alignment horizontal="center" vertical="center"/>
      <protection hidden="1"/>
    </xf>
    <xf numFmtId="0" fontId="36" fillId="13" borderId="20" xfId="2" applyNumberFormat="1" applyFont="1" applyFill="1" applyBorder="1" applyAlignment="1" applyProtection="1">
      <alignment horizontal="center" vertical="center"/>
      <protection hidden="1"/>
    </xf>
    <xf numFmtId="2" fontId="36" fillId="13" borderId="21" xfId="2" applyNumberFormat="1" applyFont="1" applyFill="1" applyBorder="1" applyAlignment="1" applyProtection="1">
      <alignment horizontal="center" vertical="center"/>
      <protection hidden="1"/>
    </xf>
    <xf numFmtId="2" fontId="36" fillId="13" borderId="9" xfId="2" applyNumberFormat="1" applyFont="1" applyFill="1" applyBorder="1" applyAlignment="1" applyProtection="1">
      <alignment horizontal="center" vertical="center"/>
      <protection hidden="1"/>
    </xf>
    <xf numFmtId="0" fontId="38" fillId="13" borderId="9" xfId="2" applyFont="1" applyFill="1" applyBorder="1" applyAlignment="1" applyProtection="1">
      <alignment horizontal="center" vertical="center"/>
      <protection hidden="1"/>
    </xf>
    <xf numFmtId="0" fontId="15" fillId="13" borderId="6" xfId="0" applyFont="1" applyFill="1" applyBorder="1" applyAlignment="1">
      <alignment horizontal="center" vertical="center"/>
    </xf>
    <xf numFmtId="2" fontId="4" fillId="13" borderId="26" xfId="0" applyNumberFormat="1" applyFont="1" applyFill="1" applyBorder="1" applyAlignment="1">
      <alignment horizontal="center" vertical="center" wrapText="1"/>
    </xf>
    <xf numFmtId="0" fontId="66" fillId="15" borderId="23" xfId="0" applyFont="1" applyFill="1" applyBorder="1" applyAlignment="1">
      <alignment horizontal="center" vertical="center"/>
    </xf>
    <xf numFmtId="0" fontId="66" fillId="15" borderId="24" xfId="0" applyFont="1" applyFill="1" applyBorder="1" applyAlignment="1">
      <alignment horizontal="center" vertical="center"/>
    </xf>
    <xf numFmtId="49" fontId="66" fillId="15" borderId="24" xfId="0" applyNumberFormat="1" applyFont="1" applyFill="1" applyBorder="1" applyAlignment="1">
      <alignment horizontal="center" vertical="center" wrapText="1"/>
    </xf>
    <xf numFmtId="0" fontId="66" fillId="15" borderId="24" xfId="0" applyFont="1" applyFill="1" applyBorder="1" applyAlignment="1">
      <alignment horizontal="center" vertical="center" wrapText="1"/>
    </xf>
    <xf numFmtId="0" fontId="64" fillId="15" borderId="24" xfId="0" applyFont="1" applyFill="1" applyBorder="1" applyAlignment="1">
      <alignment horizontal="center" vertical="center" wrapText="1"/>
    </xf>
    <xf numFmtId="0" fontId="76" fillId="16" borderId="18" xfId="0" applyFont="1" applyFill="1" applyBorder="1" applyAlignment="1">
      <alignment horizontal="center" vertical="center" wrapText="1"/>
    </xf>
    <xf numFmtId="0" fontId="66" fillId="15" borderId="25" xfId="0" applyFont="1" applyFill="1" applyBorder="1" applyAlignment="1">
      <alignment horizontal="center" vertical="center"/>
    </xf>
    <xf numFmtId="0" fontId="19" fillId="12" borderId="59" xfId="0" applyFont="1" applyFill="1" applyBorder="1" applyAlignment="1">
      <alignment horizontal="left" vertical="center"/>
    </xf>
    <xf numFmtId="0" fontId="20" fillId="12" borderId="12" xfId="0" applyFont="1" applyFill="1" applyBorder="1" applyAlignment="1">
      <alignment horizontal="left" vertical="center"/>
    </xf>
    <xf numFmtId="0" fontId="21" fillId="12" borderId="12" xfId="0" applyFont="1" applyFill="1" applyBorder="1" applyAlignment="1">
      <alignment horizontal="center" vertical="center"/>
    </xf>
    <xf numFmtId="0" fontId="22" fillId="12" borderId="12" xfId="0" applyFont="1" applyFill="1" applyBorder="1" applyAlignment="1">
      <alignment horizontal="center" vertical="center"/>
    </xf>
    <xf numFmtId="0" fontId="22" fillId="12" borderId="12" xfId="0" applyFont="1" applyFill="1" applyBorder="1" applyAlignment="1" applyProtection="1">
      <alignment horizontal="center" vertical="center"/>
      <protection locked="0"/>
    </xf>
    <xf numFmtId="0" fontId="4" fillId="12" borderId="51" xfId="0" applyFont="1" applyFill="1" applyBorder="1" applyAlignment="1">
      <alignment horizontal="center" vertical="center"/>
    </xf>
    <xf numFmtId="0" fontId="12" fillId="12" borderId="59" xfId="0" applyFont="1" applyFill="1" applyBorder="1" applyAlignment="1">
      <alignment horizontal="left" vertical="center"/>
    </xf>
    <xf numFmtId="0" fontId="4" fillId="12" borderId="38" xfId="0" applyFont="1" applyFill="1" applyBorder="1" applyAlignment="1">
      <alignment horizontal="center" vertical="center"/>
    </xf>
    <xf numFmtId="0" fontId="23" fillId="12" borderId="12" xfId="0" applyFont="1" applyFill="1" applyBorder="1" applyAlignment="1">
      <alignment horizontal="left" vertical="center"/>
    </xf>
    <xf numFmtId="0" fontId="14" fillId="12" borderId="12" xfId="0" applyFont="1" applyFill="1" applyBorder="1" applyAlignment="1">
      <alignment horizontal="center" vertical="center"/>
    </xf>
    <xf numFmtId="0" fontId="14" fillId="12" borderId="12" xfId="0" applyFont="1" applyFill="1" applyBorder="1" applyAlignment="1">
      <alignment horizontal="right" vertical="center"/>
    </xf>
    <xf numFmtId="0" fontId="16" fillId="12" borderId="12" xfId="0" applyFont="1" applyFill="1" applyBorder="1" applyAlignment="1">
      <alignment horizontal="center" vertical="center"/>
    </xf>
    <xf numFmtId="0" fontId="16" fillId="12" borderId="12" xfId="0" applyFont="1" applyFill="1" applyBorder="1" applyAlignment="1" applyProtection="1">
      <alignment horizontal="center" vertical="center"/>
      <protection locked="0"/>
    </xf>
    <xf numFmtId="0" fontId="86" fillId="12" borderId="12" xfId="0" applyFont="1" applyFill="1" applyBorder="1" applyAlignment="1">
      <alignment horizontal="left" vertical="center"/>
    </xf>
    <xf numFmtId="0" fontId="16" fillId="12" borderId="6" xfId="0" applyFont="1" applyFill="1" applyBorder="1" applyAlignment="1" applyProtection="1">
      <alignment horizontal="center" vertical="center"/>
      <protection locked="0"/>
    </xf>
    <xf numFmtId="0" fontId="4" fillId="12" borderId="44" xfId="0" applyFont="1" applyFill="1" applyBorder="1" applyAlignment="1">
      <alignment horizontal="center" vertical="center"/>
    </xf>
    <xf numFmtId="0" fontId="24" fillId="12" borderId="12" xfId="0" applyFont="1" applyFill="1" applyBorder="1" applyAlignment="1">
      <alignment horizontal="center" vertical="center" wrapText="1"/>
    </xf>
    <xf numFmtId="0" fontId="4" fillId="12" borderId="12" xfId="0" applyFont="1" applyFill="1" applyBorder="1" applyAlignment="1">
      <alignment horizontal="center" vertical="center" wrapText="1"/>
    </xf>
    <xf numFmtId="49" fontId="15" fillId="12" borderId="12" xfId="0" applyNumberFormat="1" applyFont="1" applyFill="1" applyBorder="1" applyAlignment="1">
      <alignment horizontal="center" vertical="center"/>
    </xf>
    <xf numFmtId="0" fontId="87" fillId="12" borderId="12" xfId="0" applyFont="1" applyFill="1" applyBorder="1" applyAlignment="1">
      <alignment horizontal="left" vertical="center" wrapText="1"/>
    </xf>
    <xf numFmtId="0" fontId="4" fillId="12" borderId="12" xfId="0" applyFont="1" applyFill="1" applyBorder="1" applyAlignment="1">
      <alignment horizontal="center" vertical="center"/>
    </xf>
    <xf numFmtId="2" fontId="16" fillId="12" borderId="12" xfId="0" applyNumberFormat="1" applyFont="1" applyFill="1" applyBorder="1" applyAlignment="1">
      <alignment horizontal="center" vertical="center"/>
    </xf>
    <xf numFmtId="2" fontId="16" fillId="12" borderId="12" xfId="0" applyNumberFormat="1" applyFont="1" applyFill="1" applyBorder="1" applyAlignment="1" applyProtection="1">
      <alignment horizontal="center" vertical="center"/>
      <protection locked="0"/>
    </xf>
    <xf numFmtId="0" fontId="88" fillId="12" borderId="12" xfId="0" applyFont="1" applyFill="1" applyBorder="1" applyAlignment="1">
      <alignment horizontal="left" vertical="center"/>
    </xf>
    <xf numFmtId="2" fontId="4" fillId="12" borderId="12" xfId="0" applyNumberFormat="1" applyFont="1" applyFill="1" applyBorder="1" applyAlignment="1">
      <alignment horizontal="center" vertical="center"/>
    </xf>
    <xf numFmtId="0" fontId="12" fillId="12" borderId="29" xfId="0" applyFont="1" applyFill="1" applyBorder="1" applyAlignment="1">
      <alignment horizontal="left" vertical="center"/>
    </xf>
    <xf numFmtId="0" fontId="23" fillId="12" borderId="26" xfId="0" applyFont="1" applyFill="1" applyBorder="1" applyAlignment="1">
      <alignment horizontal="left" vertical="center"/>
    </xf>
    <xf numFmtId="0" fontId="21" fillId="12" borderId="26" xfId="0" applyFont="1" applyFill="1" applyBorder="1" applyAlignment="1">
      <alignment horizontal="center" vertical="center"/>
    </xf>
    <xf numFmtId="0" fontId="21" fillId="12" borderId="26" xfId="0" applyFont="1" applyFill="1" applyBorder="1" applyAlignment="1">
      <alignment horizontal="right" vertical="center"/>
    </xf>
    <xf numFmtId="0" fontId="22" fillId="12" borderId="26" xfId="0" applyFont="1" applyFill="1" applyBorder="1" applyAlignment="1" applyProtection="1">
      <alignment horizontal="center" vertical="center"/>
      <protection locked="0"/>
    </xf>
    <xf numFmtId="0" fontId="22" fillId="12" borderId="21" xfId="0" applyFont="1" applyFill="1" applyBorder="1" applyAlignment="1" applyProtection="1">
      <alignment horizontal="center" vertical="center"/>
      <protection locked="0"/>
    </xf>
    <xf numFmtId="0" fontId="4" fillId="12" borderId="43" xfId="0" applyFont="1" applyFill="1" applyBorder="1" applyAlignment="1">
      <alignment horizontal="center" vertical="center"/>
    </xf>
    <xf numFmtId="0" fontId="88" fillId="12" borderId="26" xfId="0" applyFont="1" applyFill="1" applyBorder="1" applyAlignment="1">
      <alignment horizontal="left" vertical="center"/>
    </xf>
    <xf numFmtId="0" fontId="89" fillId="17" borderId="29" xfId="0" applyFont="1" applyFill="1" applyBorder="1"/>
    <xf numFmtId="0" fontId="89" fillId="17" borderId="26" xfId="0" applyFont="1" applyFill="1" applyBorder="1"/>
    <xf numFmtId="0" fontId="90" fillId="17" borderId="26" xfId="0" applyFont="1" applyFill="1" applyBorder="1"/>
    <xf numFmtId="0" fontId="91" fillId="17" borderId="20" xfId="0" applyFont="1" applyFill="1" applyBorder="1" applyAlignment="1">
      <alignment horizontal="center" vertical="center"/>
    </xf>
    <xf numFmtId="0" fontId="89" fillId="17" borderId="45" xfId="0" applyFont="1" applyFill="1" applyBorder="1"/>
    <xf numFmtId="0" fontId="86" fillId="12" borderId="58" xfId="0" applyFont="1" applyFill="1" applyBorder="1" applyAlignment="1">
      <alignment vertical="center"/>
    </xf>
    <xf numFmtId="0" fontId="92" fillId="12" borderId="48" xfId="0" applyFont="1" applyFill="1" applyBorder="1" applyAlignment="1">
      <alignment horizontal="center" vertical="center"/>
    </xf>
    <xf numFmtId="0" fontId="93" fillId="12" borderId="48" xfId="0" applyFont="1" applyFill="1" applyBorder="1" applyAlignment="1">
      <alignment horizontal="left" vertical="center"/>
    </xf>
    <xf numFmtId="0" fontId="94" fillId="12" borderId="56" xfId="0" applyFont="1" applyFill="1" applyBorder="1" applyAlignment="1">
      <alignment horizontal="center" vertical="center"/>
    </xf>
    <xf numFmtId="0" fontId="95" fillId="12" borderId="48" xfId="0" applyFont="1" applyFill="1" applyBorder="1" applyAlignment="1">
      <alignment horizontal="left" vertical="center"/>
    </xf>
    <xf numFmtId="0" fontId="92" fillId="12" borderId="48" xfId="0" applyFont="1" applyFill="1" applyBorder="1" applyAlignment="1">
      <alignment horizontal="right" vertical="center"/>
    </xf>
    <xf numFmtId="0" fontId="96" fillId="12" borderId="48" xfId="0" applyFont="1" applyFill="1" applyBorder="1" applyAlignment="1">
      <alignment horizontal="center" vertical="center"/>
    </xf>
    <xf numFmtId="0" fontId="97" fillId="12" borderId="43" xfId="0" applyFont="1" applyFill="1" applyBorder="1" applyAlignment="1">
      <alignment horizontal="center" vertical="center"/>
    </xf>
    <xf numFmtId="0" fontId="10" fillId="18" borderId="65" xfId="0" applyFont="1" applyFill="1" applyBorder="1" applyAlignment="1">
      <alignment horizontal="center" vertical="center"/>
    </xf>
    <xf numFmtId="0" fontId="10" fillId="18" borderId="63" xfId="0" applyFont="1" applyFill="1" applyBorder="1" applyAlignment="1">
      <alignment horizontal="center" vertical="center"/>
    </xf>
    <xf numFmtId="0" fontId="10" fillId="18" borderId="24" xfId="0" applyFont="1" applyFill="1" applyBorder="1" applyAlignment="1">
      <alignment horizontal="center" vertical="center" wrapText="1"/>
    </xf>
    <xf numFmtId="0" fontId="10" fillId="18" borderId="25" xfId="0" applyFont="1" applyFill="1" applyBorder="1" applyAlignment="1">
      <alignment horizontal="center" vertical="center" wrapText="1"/>
    </xf>
    <xf numFmtId="0" fontId="9" fillId="19" borderId="46" xfId="0" applyFont="1" applyFill="1" applyBorder="1" applyAlignment="1">
      <alignment horizontal="center" vertical="center"/>
    </xf>
    <xf numFmtId="0" fontId="9" fillId="19" borderId="18" xfId="0" applyFont="1" applyFill="1" applyBorder="1" applyAlignment="1">
      <alignment horizontal="center" vertical="center"/>
    </xf>
    <xf numFmtId="49" fontId="10" fillId="19" borderId="18" xfId="0" applyNumberFormat="1" applyFont="1" applyFill="1" applyBorder="1" applyAlignment="1">
      <alignment horizontal="center" vertical="center" wrapText="1"/>
    </xf>
    <xf numFmtId="0" fontId="10" fillId="19" borderId="18" xfId="0" applyFont="1" applyFill="1" applyBorder="1" applyAlignment="1">
      <alignment horizontal="center" vertical="center"/>
    </xf>
    <xf numFmtId="0" fontId="9" fillId="19" borderId="18" xfId="0" applyFont="1" applyFill="1" applyBorder="1" applyAlignment="1">
      <alignment horizontal="center" vertical="center" wrapText="1"/>
    </xf>
    <xf numFmtId="2" fontId="4" fillId="13" borderId="28" xfId="0" applyNumberFormat="1" applyFont="1" applyFill="1" applyBorder="1" applyAlignment="1">
      <alignment horizontal="center" vertical="center" wrapText="1"/>
    </xf>
    <xf numFmtId="0" fontId="4" fillId="13" borderId="28" xfId="0" applyFont="1" applyFill="1" applyBorder="1" applyAlignment="1">
      <alignment horizontal="center" vertical="center" wrapText="1"/>
    </xf>
    <xf numFmtId="0" fontId="4" fillId="20" borderId="26" xfId="0" applyFont="1" applyFill="1" applyBorder="1" applyAlignment="1">
      <alignment horizontal="center" vertical="center" wrapText="1"/>
    </xf>
    <xf numFmtId="0" fontId="4" fillId="14" borderId="26" xfId="0" applyFont="1" applyFill="1" applyBorder="1" applyAlignment="1">
      <alignment horizontal="center" vertical="center" wrapText="1"/>
    </xf>
    <xf numFmtId="0" fontId="4" fillId="20" borderId="9" xfId="0" applyFont="1" applyFill="1" applyBorder="1" applyAlignment="1">
      <alignment horizontal="center" vertical="center" wrapText="1"/>
    </xf>
    <xf numFmtId="0" fontId="4" fillId="20" borderId="20" xfId="0" applyFont="1" applyFill="1" applyBorder="1" applyAlignment="1">
      <alignment horizontal="center" vertical="center" wrapText="1"/>
    </xf>
    <xf numFmtId="0" fontId="98" fillId="19" borderId="18" xfId="0" applyFont="1" applyFill="1" applyBorder="1" applyAlignment="1">
      <alignment horizontal="center" vertical="center" wrapText="1"/>
    </xf>
    <xf numFmtId="0" fontId="99" fillId="19" borderId="47" xfId="0" applyFont="1" applyFill="1" applyBorder="1" applyAlignment="1">
      <alignment horizontal="center" vertical="center" wrapText="1"/>
    </xf>
    <xf numFmtId="2" fontId="15" fillId="13" borderId="44" xfId="0" applyNumberFormat="1" applyFont="1" applyFill="1" applyBorder="1" applyAlignment="1">
      <alignment horizontal="left" vertical="center"/>
    </xf>
    <xf numFmtId="0" fontId="15" fillId="21" borderId="32" xfId="0" applyFont="1" applyFill="1" applyBorder="1" applyAlignment="1">
      <alignment horizontal="left" vertical="center"/>
    </xf>
    <xf numFmtId="0" fontId="15" fillId="13" borderId="44" xfId="0" applyFont="1" applyFill="1" applyBorder="1" applyAlignment="1">
      <alignment horizontal="left" vertical="center"/>
    </xf>
    <xf numFmtId="0" fontId="4" fillId="21" borderId="32" xfId="0" applyFont="1" applyFill="1" applyBorder="1" applyAlignment="1">
      <alignment horizontal="left" vertical="center"/>
    </xf>
    <xf numFmtId="0" fontId="4" fillId="13" borderId="44" xfId="0" applyFont="1" applyFill="1" applyBorder="1" applyAlignment="1">
      <alignment horizontal="left" vertical="center"/>
    </xf>
    <xf numFmtId="0" fontId="4" fillId="13" borderId="64" xfId="0" applyFont="1" applyFill="1" applyBorder="1" applyAlignment="1">
      <alignment horizontal="left" vertical="center"/>
    </xf>
    <xf numFmtId="2" fontId="15" fillId="13" borderId="44" xfId="0" applyNumberFormat="1" applyFont="1" applyFill="1" applyBorder="1" applyAlignment="1">
      <alignment horizontal="center" vertical="center"/>
    </xf>
    <xf numFmtId="0" fontId="15" fillId="21" borderId="32" xfId="0" applyFont="1" applyFill="1" applyBorder="1" applyAlignment="1">
      <alignment horizontal="center" vertical="center"/>
    </xf>
    <xf numFmtId="0" fontId="15" fillId="13" borderId="44" xfId="0" applyFont="1" applyFill="1" applyBorder="1" applyAlignment="1">
      <alignment horizontal="center" vertical="center"/>
    </xf>
    <xf numFmtId="0" fontId="4" fillId="21" borderId="32" xfId="0" applyFont="1" applyFill="1" applyBorder="1" applyAlignment="1">
      <alignment horizontal="center" vertical="center"/>
    </xf>
    <xf numFmtId="0" fontId="4" fillId="13" borderId="44" xfId="0" applyFont="1" applyFill="1" applyBorder="1" applyAlignment="1">
      <alignment horizontal="center" vertical="center"/>
    </xf>
    <xf numFmtId="0" fontId="4" fillId="13" borderId="64" xfId="0" applyFont="1" applyFill="1" applyBorder="1" applyAlignment="1">
      <alignment horizontal="center" vertical="center"/>
    </xf>
    <xf numFmtId="2" fontId="15" fillId="13" borderId="61" xfId="0" applyNumberFormat="1" applyFont="1" applyFill="1" applyBorder="1" applyAlignment="1">
      <alignment horizontal="center" vertical="center"/>
    </xf>
    <xf numFmtId="4" fontId="15" fillId="21" borderId="60" xfId="0" applyNumberFormat="1" applyFont="1" applyFill="1" applyBorder="1" applyAlignment="1">
      <alignment horizontal="center" vertical="center"/>
    </xf>
    <xf numFmtId="4" fontId="15" fillId="13" borderId="61" xfId="0" applyNumberFormat="1" applyFont="1" applyFill="1" applyBorder="1" applyAlignment="1">
      <alignment horizontal="center" vertical="center"/>
    </xf>
    <xf numFmtId="4" fontId="4" fillId="21" borderId="60" xfId="0" applyNumberFormat="1" applyFont="1" applyFill="1" applyBorder="1" applyAlignment="1">
      <alignment horizontal="center" vertical="center"/>
    </xf>
    <xf numFmtId="4" fontId="4" fillId="13" borderId="61" xfId="0" applyNumberFormat="1" applyFont="1" applyFill="1" applyBorder="1" applyAlignment="1">
      <alignment horizontal="center" vertical="center"/>
    </xf>
    <xf numFmtId="4" fontId="4" fillId="13" borderId="62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15" fillId="0" borderId="20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4" fillId="0" borderId="26" xfId="0" applyNumberFormat="1" applyFont="1" applyFill="1" applyBorder="1" applyAlignment="1">
      <alignment horizontal="center" vertical="center" wrapText="1"/>
    </xf>
    <xf numFmtId="2" fontId="16" fillId="0" borderId="45" xfId="0" applyNumberFormat="1" applyFont="1" applyFill="1" applyBorder="1" applyAlignment="1">
      <alignment horizontal="center" vertical="center"/>
    </xf>
    <xf numFmtId="0" fontId="3" fillId="0" borderId="9" xfId="0" applyFont="1" applyBorder="1"/>
    <xf numFmtId="0" fontId="3" fillId="0" borderId="27" xfId="0" applyFont="1" applyBorder="1"/>
    <xf numFmtId="2" fontId="72" fillId="0" borderId="50" xfId="0" applyNumberFormat="1" applyFont="1" applyFill="1" applyBorder="1" applyAlignment="1">
      <alignment horizontal="center" vertical="center"/>
    </xf>
    <xf numFmtId="0" fontId="89" fillId="17" borderId="27" xfId="0" applyFont="1" applyFill="1" applyBorder="1"/>
    <xf numFmtId="0" fontId="4" fillId="0" borderId="27" xfId="0" applyFont="1" applyFill="1" applyBorder="1"/>
    <xf numFmtId="0" fontId="4" fillId="0" borderId="45" xfId="0" applyFont="1" applyFill="1" applyBorder="1"/>
    <xf numFmtId="0" fontId="31" fillId="0" borderId="0" xfId="0" applyFont="1" applyFill="1" applyAlignment="1"/>
    <xf numFmtId="0" fontId="100" fillId="0" borderId="26" xfId="0" applyFont="1" applyFill="1" applyBorder="1" applyAlignment="1">
      <alignment horizontal="center" vertical="center" wrapText="1"/>
    </xf>
    <xf numFmtId="2" fontId="15" fillId="13" borderId="26" xfId="0" applyNumberFormat="1" applyFont="1" applyFill="1" applyBorder="1" applyAlignment="1">
      <alignment horizontal="center" vertical="center" wrapText="1"/>
    </xf>
    <xf numFmtId="0" fontId="4" fillId="0" borderId="21" xfId="0" applyFont="1" applyBorder="1"/>
    <xf numFmtId="0" fontId="3" fillId="0" borderId="69" xfId="0" applyFont="1" applyBorder="1"/>
    <xf numFmtId="2" fontId="72" fillId="17" borderId="26" xfId="0" applyNumberFormat="1" applyFont="1" applyFill="1" applyBorder="1" applyAlignment="1">
      <alignment horizontal="center" vertical="center"/>
    </xf>
    <xf numFmtId="0" fontId="90" fillId="17" borderId="26" xfId="0" applyFont="1" applyFill="1" applyBorder="1" applyAlignment="1"/>
    <xf numFmtId="0" fontId="31" fillId="0" borderId="29" xfId="0" applyFont="1" applyBorder="1" applyAlignment="1" applyProtection="1">
      <alignment horizontal="center" vertical="center"/>
      <protection locked="0"/>
    </xf>
    <xf numFmtId="0" fontId="91" fillId="17" borderId="20" xfId="0" applyFont="1" applyFill="1" applyBorder="1" applyAlignment="1" applyProtection="1">
      <alignment horizontal="center" vertical="center"/>
      <protection locked="0"/>
    </xf>
    <xf numFmtId="0" fontId="64" fillId="15" borderId="42" xfId="0" applyFont="1" applyFill="1" applyBorder="1" applyAlignment="1">
      <alignment horizontal="center" vertical="top" wrapText="1"/>
    </xf>
    <xf numFmtId="0" fontId="65" fillId="10" borderId="20" xfId="0" applyFont="1" applyFill="1" applyBorder="1" applyAlignment="1" applyProtection="1">
      <alignment horizontal="center" vertical="center"/>
      <protection locked="0"/>
    </xf>
    <xf numFmtId="0" fontId="31" fillId="2" borderId="37" xfId="0" applyFont="1" applyFill="1" applyBorder="1" applyAlignment="1" applyProtection="1">
      <alignment horizontal="center" vertical="center"/>
      <protection locked="0"/>
    </xf>
    <xf numFmtId="0" fontId="36" fillId="0" borderId="20" xfId="2" applyFont="1" applyFill="1" applyBorder="1" applyAlignment="1" applyProtection="1">
      <alignment horizontal="center" vertical="center" wrapText="1"/>
      <protection hidden="1"/>
    </xf>
    <xf numFmtId="0" fontId="4" fillId="2" borderId="9" xfId="0" applyFont="1" applyFill="1" applyBorder="1" applyAlignment="1">
      <alignment horizontal="center" vertical="center" wrapText="1"/>
    </xf>
    <xf numFmtId="0" fontId="4" fillId="14" borderId="9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4" fillId="13" borderId="21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13" borderId="9" xfId="0" applyFont="1" applyFill="1" applyBorder="1" applyAlignment="1">
      <alignment horizontal="center" vertical="center" wrapText="1"/>
    </xf>
    <xf numFmtId="49" fontId="4" fillId="13" borderId="9" xfId="0" applyNumberFormat="1" applyFont="1" applyFill="1" applyBorder="1" applyAlignment="1">
      <alignment horizontal="center" vertical="center" wrapText="1"/>
    </xf>
    <xf numFmtId="0" fontId="15" fillId="0" borderId="20" xfId="0" applyFont="1" applyFill="1" applyBorder="1" applyAlignment="1">
      <alignment horizontal="center" vertical="center" wrapText="1"/>
    </xf>
    <xf numFmtId="0" fontId="36" fillId="0" borderId="9" xfId="2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Alignment="1"/>
    <xf numFmtId="0" fontId="15" fillId="0" borderId="9" xfId="0" applyFont="1" applyBorder="1" applyAlignment="1">
      <alignment horizontal="center" vertical="center" wrapText="1"/>
    </xf>
    <xf numFmtId="49" fontId="4" fillId="2" borderId="21" xfId="0" applyNumberFormat="1" applyFont="1" applyFill="1" applyBorder="1" applyAlignment="1">
      <alignment horizontal="center" vertical="center"/>
    </xf>
    <xf numFmtId="0" fontId="4" fillId="14" borderId="21" xfId="0" applyFont="1" applyFill="1" applyBorder="1" applyAlignment="1">
      <alignment horizontal="center" vertical="center" wrapText="1"/>
    </xf>
    <xf numFmtId="0" fontId="18" fillId="2" borderId="37" xfId="0" applyFont="1" applyFill="1" applyBorder="1" applyAlignment="1">
      <alignment horizontal="center" vertical="center"/>
    </xf>
    <xf numFmtId="2" fontId="16" fillId="2" borderId="44" xfId="0" applyNumberFormat="1" applyFont="1" applyFill="1" applyBorder="1" applyAlignment="1">
      <alignment horizontal="center" vertical="center"/>
    </xf>
    <xf numFmtId="2" fontId="16" fillId="2" borderId="45" xfId="0" applyNumberFormat="1" applyFont="1" applyFill="1" applyBorder="1" applyAlignment="1">
      <alignment horizontal="center" vertical="center"/>
    </xf>
    <xf numFmtId="0" fontId="36" fillId="0" borderId="37" xfId="2" applyFont="1" applyBorder="1"/>
    <xf numFmtId="49" fontId="4" fillId="13" borderId="19" xfId="0" applyNumberFormat="1" applyFont="1" applyFill="1" applyBorder="1" applyAlignment="1">
      <alignment horizontal="center" vertical="center" wrapText="1"/>
    </xf>
    <xf numFmtId="49" fontId="4" fillId="13" borderId="69" xfId="0" applyNumberFormat="1" applyFont="1" applyFill="1" applyBorder="1" applyAlignment="1">
      <alignment horizontal="center" vertical="center" wrapText="1"/>
    </xf>
    <xf numFmtId="0" fontId="2" fillId="13" borderId="6" xfId="0" applyFont="1" applyFill="1" applyBorder="1" applyAlignment="1">
      <alignment horizontal="center" vertical="center"/>
    </xf>
    <xf numFmtId="49" fontId="2" fillId="13" borderId="6" xfId="0" applyNumberFormat="1" applyFont="1" applyFill="1" applyBorder="1" applyAlignment="1">
      <alignment horizontal="center" vertical="center"/>
    </xf>
    <xf numFmtId="49" fontId="38" fillId="0" borderId="70" xfId="0" applyNumberFormat="1" applyFont="1" applyBorder="1" applyAlignment="1">
      <alignment horizontal="center" vertical="center"/>
    </xf>
    <xf numFmtId="49" fontId="35" fillId="0" borderId="10" xfId="0" applyNumberFormat="1" applyFont="1" applyBorder="1" applyAlignment="1">
      <alignment horizontal="center" vertical="center" wrapText="1"/>
    </xf>
    <xf numFmtId="0" fontId="35" fillId="0" borderId="10" xfId="0" applyFont="1" applyBorder="1" applyAlignment="1">
      <alignment horizontal="left" vertical="top"/>
    </xf>
    <xf numFmtId="0" fontId="35" fillId="0" borderId="10" xfId="0" applyFont="1" applyBorder="1" applyAlignment="1">
      <alignment horizontal="center" vertical="center"/>
    </xf>
    <xf numFmtId="2" fontId="35" fillId="0" borderId="10" xfId="0" applyNumberFormat="1" applyFont="1" applyBorder="1" applyAlignment="1">
      <alignment horizontal="center" vertical="center"/>
    </xf>
    <xf numFmtId="2" fontId="48" fillId="0" borderId="10" xfId="0" applyNumberFormat="1" applyFont="1" applyBorder="1" applyAlignment="1">
      <alignment horizontal="center" vertical="center"/>
    </xf>
    <xf numFmtId="0" fontId="4" fillId="0" borderId="71" xfId="0" applyFont="1" applyBorder="1"/>
    <xf numFmtId="0" fontId="31" fillId="0" borderId="56" xfId="0" applyFont="1" applyFill="1" applyBorder="1" applyAlignment="1" applyProtection="1">
      <alignment horizontal="center" vertical="center"/>
      <protection locked="0"/>
    </xf>
    <xf numFmtId="0" fontId="18" fillId="0" borderId="71" xfId="0" applyFont="1" applyFill="1" applyBorder="1" applyAlignment="1">
      <alignment horizontal="center" vertical="center"/>
    </xf>
    <xf numFmtId="0" fontId="35" fillId="0" borderId="9" xfId="0" applyFont="1" applyFill="1" applyBorder="1" applyAlignment="1">
      <alignment horizontal="center" vertical="center"/>
    </xf>
    <xf numFmtId="0" fontId="4" fillId="13" borderId="69" xfId="0" applyFont="1" applyFill="1" applyBorder="1" applyAlignment="1">
      <alignment horizontal="center" vertical="center" wrapText="1"/>
    </xf>
    <xf numFmtId="0" fontId="4" fillId="13" borderId="22" xfId="0" applyFont="1" applyFill="1" applyBorder="1" applyAlignment="1">
      <alignment horizontal="center" vertical="center" wrapText="1"/>
    </xf>
    <xf numFmtId="2" fontId="38" fillId="0" borderId="41" xfId="0" applyNumberFormat="1" applyFont="1" applyBorder="1" applyAlignment="1">
      <alignment horizontal="center" vertical="center"/>
    </xf>
    <xf numFmtId="2" fontId="38" fillId="0" borderId="72" xfId="0" applyNumberFormat="1" applyFont="1" applyBorder="1" applyAlignment="1">
      <alignment horizontal="center" vertical="center"/>
    </xf>
    <xf numFmtId="0" fontId="38" fillId="0" borderId="44" xfId="0" applyFont="1" applyBorder="1" applyAlignment="1">
      <alignment horizontal="left" vertical="top"/>
    </xf>
    <xf numFmtId="0" fontId="38" fillId="0" borderId="41" xfId="0" applyFont="1" applyBorder="1" applyAlignment="1">
      <alignment horizontal="center" vertical="center"/>
    </xf>
    <xf numFmtId="0" fontId="38" fillId="0" borderId="32" xfId="0" applyFont="1" applyBorder="1" applyAlignment="1">
      <alignment horizontal="left" vertical="center"/>
    </xf>
    <xf numFmtId="0" fontId="35" fillId="2" borderId="32" xfId="0" applyFont="1" applyFill="1" applyBorder="1" applyAlignment="1">
      <alignment horizontal="left" vertical="center"/>
    </xf>
    <xf numFmtId="0" fontId="38" fillId="0" borderId="32" xfId="0" applyFont="1" applyBorder="1" applyAlignment="1">
      <alignment horizontal="center" vertical="center" wrapText="1"/>
    </xf>
    <xf numFmtId="49" fontId="38" fillId="0" borderId="59" xfId="0" applyNumberFormat="1" applyFont="1" applyBorder="1" applyAlignment="1">
      <alignment horizontal="center" vertical="center"/>
    </xf>
    <xf numFmtId="2" fontId="4" fillId="13" borderId="9" xfId="0" applyNumberFormat="1" applyFont="1" applyFill="1" applyBorder="1" applyAlignment="1">
      <alignment horizontal="center" vertical="center"/>
    </xf>
    <xf numFmtId="0" fontId="0" fillId="0" borderId="9" xfId="0" applyFont="1" applyBorder="1" applyAlignment="1">
      <alignment horizontal="center" vertical="center" wrapText="1"/>
    </xf>
    <xf numFmtId="49" fontId="38" fillId="0" borderId="40" xfId="0" applyNumberFormat="1" applyFont="1" applyBorder="1" applyAlignment="1">
      <alignment horizontal="center" vertical="center"/>
    </xf>
    <xf numFmtId="0" fontId="38" fillId="0" borderId="51" xfId="0" applyFont="1" applyBorder="1" applyAlignment="1">
      <alignment horizontal="center" vertical="center" wrapText="1"/>
    </xf>
    <xf numFmtId="0" fontId="35" fillId="2" borderId="51" xfId="0" applyFont="1" applyFill="1" applyBorder="1" applyAlignment="1">
      <alignment horizontal="left" vertical="center"/>
    </xf>
    <xf numFmtId="0" fontId="38" fillId="0" borderId="51" xfId="0" applyFont="1" applyBorder="1" applyAlignment="1">
      <alignment horizontal="left" vertical="center"/>
    </xf>
    <xf numFmtId="0" fontId="38" fillId="0" borderId="39" xfId="0" applyFont="1" applyBorder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2" fontId="38" fillId="0" borderId="39" xfId="0" applyNumberFormat="1" applyFont="1" applyBorder="1" applyAlignment="1">
      <alignment horizontal="center" vertical="center"/>
    </xf>
    <xf numFmtId="2" fontId="48" fillId="0" borderId="9" xfId="0" applyNumberFormat="1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38" fillId="0" borderId="15" xfId="0" applyFont="1" applyBorder="1" applyAlignment="1">
      <alignment horizontal="center" vertical="center" wrapText="1"/>
    </xf>
    <xf numFmtId="0" fontId="26" fillId="0" borderId="37" xfId="0" applyFont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4" fillId="0" borderId="37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36" xfId="0" applyFont="1" applyBorder="1" applyAlignment="1">
      <alignment horizontal="center"/>
    </xf>
    <xf numFmtId="0" fontId="4" fillId="0" borderId="21" xfId="0" applyFont="1" applyFill="1" applyBorder="1" applyAlignment="1">
      <alignment horizontal="center" vertical="center" wrapText="1"/>
    </xf>
    <xf numFmtId="0" fontId="4" fillId="13" borderId="21" xfId="0" applyFont="1" applyFill="1" applyBorder="1" applyAlignment="1">
      <alignment horizontal="center" vertical="center" wrapText="1"/>
    </xf>
    <xf numFmtId="0" fontId="2" fillId="13" borderId="9" xfId="0" applyFont="1" applyFill="1" applyBorder="1"/>
    <xf numFmtId="0" fontId="2" fillId="13" borderId="20" xfId="0" applyFont="1" applyFill="1" applyBorder="1"/>
    <xf numFmtId="0" fontId="2" fillId="0" borderId="9" xfId="0" applyFont="1" applyFill="1" applyBorder="1"/>
    <xf numFmtId="0" fontId="2" fillId="0" borderId="20" xfId="0" applyFont="1" applyFill="1" applyBorder="1"/>
    <xf numFmtId="0" fontId="2" fillId="0" borderId="6" xfId="0" applyFont="1" applyFill="1" applyBorder="1"/>
    <xf numFmtId="49" fontId="4" fillId="13" borderId="21" xfId="0" applyNumberFormat="1" applyFont="1" applyFill="1" applyBorder="1" applyAlignment="1">
      <alignment horizontal="center" vertical="center" wrapText="1"/>
    </xf>
    <xf numFmtId="0" fontId="15" fillId="0" borderId="21" xfId="0" applyFont="1" applyFill="1" applyBorder="1" applyAlignment="1">
      <alignment horizontal="center" vertical="center" wrapText="1"/>
    </xf>
    <xf numFmtId="49" fontId="4" fillId="13" borderId="9" xfId="0" applyNumberFormat="1" applyFont="1" applyFill="1" applyBorder="1" applyAlignment="1">
      <alignment horizontal="center" vertical="center" wrapText="1"/>
    </xf>
    <xf numFmtId="0" fontId="2" fillId="13" borderId="6" xfId="0" applyFont="1" applyFill="1" applyBorder="1"/>
    <xf numFmtId="49" fontId="4" fillId="13" borderId="21" xfId="0" applyNumberFormat="1" applyFont="1" applyFill="1" applyBorder="1" applyAlignment="1">
      <alignment horizontal="center" vertical="center"/>
    </xf>
    <xf numFmtId="49" fontId="4" fillId="13" borderId="10" xfId="0" applyNumberFormat="1" applyFont="1" applyFill="1" applyBorder="1" applyAlignment="1">
      <alignment horizontal="center" vertical="center" wrapText="1"/>
    </xf>
    <xf numFmtId="0" fontId="0" fillId="0" borderId="9" xfId="0" applyFont="1" applyBorder="1" applyAlignment="1"/>
    <xf numFmtId="0" fontId="0" fillId="0" borderId="20" xfId="0" applyFont="1" applyBorder="1" applyAlignment="1"/>
    <xf numFmtId="0" fontId="0" fillId="13" borderId="9" xfId="0" applyFont="1" applyFill="1" applyBorder="1" applyAlignment="1"/>
    <xf numFmtId="0" fontId="15" fillId="13" borderId="21" xfId="0" applyFont="1" applyFill="1" applyBorder="1" applyAlignment="1">
      <alignment horizontal="center" vertical="center" wrapText="1"/>
    </xf>
    <xf numFmtId="0" fontId="0" fillId="13" borderId="20" xfId="0" applyFont="1" applyFill="1" applyBorder="1" applyAlignment="1"/>
    <xf numFmtId="0" fontId="14" fillId="12" borderId="18" xfId="0" applyFont="1" applyFill="1" applyBorder="1" applyAlignment="1">
      <alignment horizontal="center" vertical="center"/>
    </xf>
    <xf numFmtId="0" fontId="64" fillId="9" borderId="42" xfId="0" applyFont="1" applyFill="1" applyBorder="1" applyAlignment="1">
      <alignment horizontal="center" vertical="center" wrapText="1"/>
    </xf>
    <xf numFmtId="0" fontId="73" fillId="0" borderId="9" xfId="0" applyFont="1" applyBorder="1" applyAlignment="1">
      <alignment horizontal="center" vertical="center" wrapText="1"/>
    </xf>
    <xf numFmtId="0" fontId="74" fillId="0" borderId="9" xfId="0" applyFont="1" applyBorder="1" applyAlignment="1">
      <alignment horizontal="center" vertical="center" wrapText="1"/>
    </xf>
    <xf numFmtId="0" fontId="75" fillId="0" borderId="42" xfId="0" quotePrefix="1" applyFont="1" applyBorder="1" applyAlignment="1">
      <alignment horizontal="center" vertical="center" wrapText="1"/>
    </xf>
    <xf numFmtId="0" fontId="75" fillId="0" borderId="42" xfId="0" applyFont="1" applyBorder="1" applyAlignment="1">
      <alignment horizontal="center" vertical="center" wrapText="1"/>
    </xf>
    <xf numFmtId="0" fontId="2" fillId="13" borderId="69" xfId="0" applyFont="1" applyFill="1" applyBorder="1" applyAlignment="1">
      <alignment horizontal="center" vertical="center"/>
    </xf>
    <xf numFmtId="0" fontId="2" fillId="13" borderId="22" xfId="0" applyFont="1" applyFill="1" applyBorder="1" applyAlignment="1">
      <alignment horizontal="center" vertical="center"/>
    </xf>
    <xf numFmtId="0" fontId="2" fillId="13" borderId="19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20" xfId="0" applyFont="1" applyBorder="1"/>
    <xf numFmtId="0" fontId="4" fillId="13" borderId="9" xfId="0" applyFont="1" applyFill="1" applyBorder="1" applyAlignment="1">
      <alignment horizontal="center" vertical="center" wrapText="1"/>
    </xf>
    <xf numFmtId="0" fontId="4" fillId="14" borderId="9" xfId="0" applyFont="1" applyFill="1" applyBorder="1" applyAlignment="1">
      <alignment horizontal="center" vertical="center" wrapText="1"/>
    </xf>
    <xf numFmtId="49" fontId="15" fillId="13" borderId="21" xfId="0" applyNumberFormat="1" applyFont="1" applyFill="1" applyBorder="1" applyAlignment="1">
      <alignment horizontal="center" vertical="center"/>
    </xf>
    <xf numFmtId="0" fontId="36" fillId="0" borderId="21" xfId="3" applyFont="1" applyFill="1" applyBorder="1" applyAlignment="1" applyProtection="1">
      <alignment horizontal="center" vertical="center" wrapText="1"/>
      <protection hidden="1"/>
    </xf>
    <xf numFmtId="0" fontId="36" fillId="0" borderId="20" xfId="3" applyFont="1" applyFill="1" applyBorder="1" applyAlignment="1" applyProtection="1">
      <alignment horizontal="center" vertical="center" wrapText="1"/>
      <protection hidden="1"/>
    </xf>
    <xf numFmtId="0" fontId="2" fillId="0" borderId="9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15" fillId="0" borderId="20" xfId="0" applyFont="1" applyFill="1" applyBorder="1" applyAlignment="1">
      <alignment horizontal="center" vertical="center" wrapText="1"/>
    </xf>
    <xf numFmtId="0" fontId="36" fillId="0" borderId="21" xfId="2" applyFont="1" applyFill="1" applyBorder="1" applyAlignment="1" applyProtection="1">
      <alignment horizontal="center" vertical="center" wrapText="1"/>
      <protection hidden="1"/>
    </xf>
    <xf numFmtId="0" fontId="36" fillId="0" borderId="9" xfId="2" applyFont="1" applyFill="1" applyBorder="1" applyAlignment="1" applyProtection="1">
      <alignment horizontal="center" vertical="center" wrapText="1"/>
      <protection hidden="1"/>
    </xf>
    <xf numFmtId="0" fontId="36" fillId="0" borderId="20" xfId="2" applyFont="1" applyFill="1" applyBorder="1" applyAlignment="1" applyProtection="1">
      <alignment horizontal="center" vertical="center" wrapText="1"/>
      <protection hidden="1"/>
    </xf>
    <xf numFmtId="0" fontId="15" fillId="0" borderId="1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0" fillId="0" borderId="0" xfId="0" applyFont="1" applyAlignment="1"/>
    <xf numFmtId="0" fontId="77" fillId="0" borderId="9" xfId="0" applyFont="1" applyBorder="1" applyAlignment="1">
      <alignment horizontal="center" vertical="center" wrapText="1"/>
    </xf>
    <xf numFmtId="0" fontId="77" fillId="0" borderId="42" xfId="0" applyFont="1" applyBorder="1" applyAlignment="1">
      <alignment horizontal="center" vertical="center" wrapText="1"/>
    </xf>
    <xf numFmtId="0" fontId="49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38" fillId="0" borderId="9" xfId="0" applyFont="1" applyBorder="1" applyAlignment="1">
      <alignment horizontal="left" vertical="top"/>
    </xf>
    <xf numFmtId="0" fontId="50" fillId="0" borderId="0" xfId="0" applyFont="1" applyAlignment="1">
      <alignment horizontal="center" vertical="center" wrapText="1"/>
    </xf>
    <xf numFmtId="49" fontId="101" fillId="22" borderId="23" xfId="0" applyNumberFormat="1" applyFont="1" applyFill="1" applyBorder="1" applyAlignment="1">
      <alignment horizontal="left" vertical="center"/>
    </xf>
    <xf numFmtId="49" fontId="101" fillId="22" borderId="24" xfId="0" applyNumberFormat="1" applyFont="1" applyFill="1" applyBorder="1" applyAlignment="1">
      <alignment horizontal="left" vertical="center"/>
    </xf>
    <xf numFmtId="49" fontId="101" fillId="22" borderId="25" xfId="0" applyNumberFormat="1" applyFont="1" applyFill="1" applyBorder="1" applyAlignment="1">
      <alignment horizontal="left" vertical="center"/>
    </xf>
    <xf numFmtId="0" fontId="78" fillId="0" borderId="9" xfId="0" applyFont="1" applyBorder="1" applyAlignment="1">
      <alignment horizontal="center" vertical="center" wrapText="1"/>
    </xf>
    <xf numFmtId="0" fontId="79" fillId="0" borderId="9" xfId="0" applyFont="1" applyBorder="1" applyAlignment="1">
      <alignment horizontal="center" vertical="center"/>
    </xf>
    <xf numFmtId="165" fontId="6" fillId="0" borderId="0" xfId="0" applyNumberFormat="1" applyFont="1" applyAlignment="1">
      <alignment horizontal="center"/>
    </xf>
  </cellXfs>
  <cellStyles count="4">
    <cellStyle name="Звичайний 2" xfId="1" xr:uid="{00000000-0005-0000-0000-000000000000}"/>
    <cellStyle name="Обычный" xfId="0" builtinId="0"/>
    <cellStyle name="Пояснение" xfId="3" builtinId="53"/>
    <cellStyle name="Текст пояснення 2" xfId="2" xr:uid="{00000000-0005-0000-0000-000003000000}"/>
  </cellStyles>
  <dxfs count="1">
    <dxf>
      <font>
        <b/>
        <i val="0"/>
        <color theme="1"/>
      </font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JP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G"/><Relationship Id="rId108" Type="http://schemas.openxmlformats.org/officeDocument/2006/relationships/image" Target="../media/image108.jpeg"/><Relationship Id="rId54" Type="http://schemas.openxmlformats.org/officeDocument/2006/relationships/image" Target="../media/image54.pn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Relationship Id="rId104" Type="http://schemas.openxmlformats.org/officeDocument/2006/relationships/image" Target="../media/image104.JP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JPG"/><Relationship Id="rId105" Type="http://schemas.openxmlformats.org/officeDocument/2006/relationships/image" Target="../media/image105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jpeg"/><Relationship Id="rId67" Type="http://schemas.openxmlformats.org/officeDocument/2006/relationships/image" Target="../media/image67.pn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G"/><Relationship Id="rId15" Type="http://schemas.openxmlformats.org/officeDocument/2006/relationships/image" Target="../media/image15.jpe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5.jpeg"/><Relationship Id="rId3" Type="http://schemas.openxmlformats.org/officeDocument/2006/relationships/image" Target="../media/image120.png"/><Relationship Id="rId7" Type="http://schemas.openxmlformats.org/officeDocument/2006/relationships/image" Target="../media/image124.png"/><Relationship Id="rId2" Type="http://schemas.openxmlformats.org/officeDocument/2006/relationships/image" Target="../media/image119.jpeg"/><Relationship Id="rId1" Type="http://schemas.openxmlformats.org/officeDocument/2006/relationships/image" Target="../media/image118.jpeg"/><Relationship Id="rId6" Type="http://schemas.openxmlformats.org/officeDocument/2006/relationships/image" Target="../media/image123.jpeg"/><Relationship Id="rId5" Type="http://schemas.openxmlformats.org/officeDocument/2006/relationships/image" Target="../media/image122.jpeg"/><Relationship Id="rId4" Type="http://schemas.openxmlformats.org/officeDocument/2006/relationships/image" Target="../media/image12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114</xdr:row>
      <xdr:rowOff>107158</xdr:rowOff>
    </xdr:from>
    <xdr:to>
      <xdr:col>0</xdr:col>
      <xdr:colOff>1280545</xdr:colOff>
      <xdr:row>114</xdr:row>
      <xdr:rowOff>833437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9804394F-C606-49C8-973C-F89FA4BF1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483002"/>
          <a:ext cx="1280545" cy="726279"/>
        </a:xfrm>
        <a:prstGeom prst="rect">
          <a:avLst/>
        </a:prstGeom>
      </xdr:spPr>
    </xdr:pic>
    <xdr:clientData/>
  </xdr:twoCellAnchor>
  <xdr:oneCellAnchor>
    <xdr:from>
      <xdr:col>0</xdr:col>
      <xdr:colOff>238125</xdr:colOff>
      <xdr:row>124</xdr:row>
      <xdr:rowOff>161925</xdr:rowOff>
    </xdr:from>
    <xdr:ext cx="790575" cy="3238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65</xdr:row>
      <xdr:rowOff>47625</xdr:rowOff>
    </xdr:from>
    <xdr:ext cx="1019175" cy="9239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117</xdr:row>
      <xdr:rowOff>104775</xdr:rowOff>
    </xdr:from>
    <xdr:ext cx="638175" cy="666750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47</xdr:row>
      <xdr:rowOff>361950</xdr:rowOff>
    </xdr:from>
    <xdr:ext cx="1162050" cy="1114425"/>
    <xdr:pic>
      <xdr:nvPicPr>
        <xdr:cNvPr id="5" name="image4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298</xdr:row>
      <xdr:rowOff>38100</xdr:rowOff>
    </xdr:from>
    <xdr:ext cx="781050" cy="714375"/>
    <xdr:pic>
      <xdr:nvPicPr>
        <xdr:cNvPr id="6" name="image5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301625</xdr:colOff>
      <xdr:row>283</xdr:row>
      <xdr:rowOff>89694</xdr:rowOff>
    </xdr:from>
    <xdr:ext cx="714375" cy="2593180"/>
    <xdr:pic>
      <xdr:nvPicPr>
        <xdr:cNvPr id="7" name="image6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01625" y="117136069"/>
          <a:ext cx="714375" cy="259318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222250</xdr:colOff>
      <xdr:row>6</xdr:row>
      <xdr:rowOff>52917</xdr:rowOff>
    </xdr:from>
    <xdr:ext cx="965200" cy="1137708"/>
    <xdr:pic>
      <xdr:nvPicPr>
        <xdr:cNvPr id="8" name="image7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22250" y="2243667"/>
          <a:ext cx="965200" cy="1137708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131</xdr:row>
      <xdr:rowOff>28575</xdr:rowOff>
    </xdr:from>
    <xdr:ext cx="1104900" cy="1019175"/>
    <xdr:pic>
      <xdr:nvPicPr>
        <xdr:cNvPr id="9" name="image8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136</xdr:row>
      <xdr:rowOff>266700</xdr:rowOff>
    </xdr:from>
    <xdr:ext cx="1057275" cy="828675"/>
    <xdr:pic>
      <xdr:nvPicPr>
        <xdr:cNvPr id="10" name="image9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152</xdr:row>
      <xdr:rowOff>209550</xdr:rowOff>
    </xdr:from>
    <xdr:ext cx="1009650" cy="771525"/>
    <xdr:pic>
      <xdr:nvPicPr>
        <xdr:cNvPr id="11" name="image10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143</xdr:row>
      <xdr:rowOff>152400</xdr:rowOff>
    </xdr:from>
    <xdr:ext cx="1104900" cy="847725"/>
    <xdr:pic>
      <xdr:nvPicPr>
        <xdr:cNvPr id="12" name="image11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120</xdr:row>
      <xdr:rowOff>85725</xdr:rowOff>
    </xdr:from>
    <xdr:ext cx="685800" cy="523875"/>
    <xdr:pic>
      <xdr:nvPicPr>
        <xdr:cNvPr id="13" name="image12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104</xdr:row>
      <xdr:rowOff>9525</xdr:rowOff>
    </xdr:from>
    <xdr:ext cx="1285875" cy="876300"/>
    <xdr:pic>
      <xdr:nvPicPr>
        <xdr:cNvPr id="14" name="image13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127</xdr:row>
      <xdr:rowOff>209550</xdr:rowOff>
    </xdr:from>
    <xdr:ext cx="1104900" cy="790575"/>
    <xdr:pic>
      <xdr:nvPicPr>
        <xdr:cNvPr id="15" name="image14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107</xdr:row>
      <xdr:rowOff>95250</xdr:rowOff>
    </xdr:from>
    <xdr:ext cx="752475" cy="457200"/>
    <xdr:pic>
      <xdr:nvPicPr>
        <xdr:cNvPr id="16" name="image15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24</xdr:row>
      <xdr:rowOff>133350</xdr:rowOff>
    </xdr:from>
    <xdr:ext cx="647700" cy="1247775"/>
    <xdr:pic>
      <xdr:nvPicPr>
        <xdr:cNvPr id="17" name="image16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110</xdr:row>
      <xdr:rowOff>200025</xdr:rowOff>
    </xdr:from>
    <xdr:ext cx="714375" cy="1200150"/>
    <xdr:pic>
      <xdr:nvPicPr>
        <xdr:cNvPr id="18" name="image17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53975</xdr:colOff>
      <xdr:row>301</xdr:row>
      <xdr:rowOff>314325</xdr:rowOff>
    </xdr:from>
    <xdr:ext cx="1200150" cy="622300"/>
    <xdr:pic>
      <xdr:nvPicPr>
        <xdr:cNvPr id="19" name="image18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975" y="127346075"/>
          <a:ext cx="1200150" cy="6223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160245</xdr:colOff>
      <xdr:row>220</xdr:row>
      <xdr:rowOff>366433</xdr:rowOff>
    </xdr:from>
    <xdr:ext cx="982756" cy="922244"/>
    <xdr:pic>
      <xdr:nvPicPr>
        <xdr:cNvPr id="20" name="image19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60245" y="87391315"/>
          <a:ext cx="982756" cy="92224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485775</xdr:colOff>
      <xdr:row>216</xdr:row>
      <xdr:rowOff>57150</xdr:rowOff>
    </xdr:from>
    <xdr:ext cx="257175" cy="1390650"/>
    <xdr:pic>
      <xdr:nvPicPr>
        <xdr:cNvPr id="22" name="image21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24020</xdr:colOff>
      <xdr:row>227</xdr:row>
      <xdr:rowOff>530087</xdr:rowOff>
    </xdr:from>
    <xdr:ext cx="1247775" cy="1044851"/>
    <xdr:pic>
      <xdr:nvPicPr>
        <xdr:cNvPr id="23" name="image22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020" y="92210283"/>
          <a:ext cx="1247775" cy="1044851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400050</xdr:colOff>
      <xdr:row>298</xdr:row>
      <xdr:rowOff>447675</xdr:rowOff>
    </xdr:from>
    <xdr:ext cx="19050" cy="0"/>
    <xdr:pic>
      <xdr:nvPicPr>
        <xdr:cNvPr id="24" name="image23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400050</xdr:colOff>
      <xdr:row>299</xdr:row>
      <xdr:rowOff>447675</xdr:rowOff>
    </xdr:from>
    <xdr:ext cx="19050" cy="0"/>
    <xdr:pic>
      <xdr:nvPicPr>
        <xdr:cNvPr id="25" name="image24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400050</xdr:colOff>
      <xdr:row>300</xdr:row>
      <xdr:rowOff>447675</xdr:rowOff>
    </xdr:from>
    <xdr:ext cx="19050" cy="0"/>
    <xdr:pic>
      <xdr:nvPicPr>
        <xdr:cNvPr id="26" name="image25.pn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400050</xdr:colOff>
      <xdr:row>301</xdr:row>
      <xdr:rowOff>447675</xdr:rowOff>
    </xdr:from>
    <xdr:ext cx="19050" cy="0"/>
    <xdr:pic>
      <xdr:nvPicPr>
        <xdr:cNvPr id="27" name="image26.pn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400050</xdr:colOff>
      <xdr:row>302</xdr:row>
      <xdr:rowOff>447675</xdr:rowOff>
    </xdr:from>
    <xdr:ext cx="19050" cy="0"/>
    <xdr:pic>
      <xdr:nvPicPr>
        <xdr:cNvPr id="28" name="image27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206</xdr:row>
      <xdr:rowOff>47625</xdr:rowOff>
    </xdr:from>
    <xdr:ext cx="828675" cy="1057275"/>
    <xdr:pic>
      <xdr:nvPicPr>
        <xdr:cNvPr id="29" name="image28.pn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179854</xdr:colOff>
      <xdr:row>209</xdr:row>
      <xdr:rowOff>186577</xdr:rowOff>
    </xdr:from>
    <xdr:ext cx="1041587" cy="1102099"/>
    <xdr:pic>
      <xdr:nvPicPr>
        <xdr:cNvPr id="30" name="image29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79854" y="84163459"/>
          <a:ext cx="1041587" cy="1102099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54</xdr:row>
      <xdr:rowOff>152400</xdr:rowOff>
    </xdr:from>
    <xdr:ext cx="952500" cy="1171575"/>
    <xdr:pic>
      <xdr:nvPicPr>
        <xdr:cNvPr id="31" name="image30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342900</xdr:colOff>
      <xdr:row>233</xdr:row>
      <xdr:rowOff>152400</xdr:rowOff>
    </xdr:from>
    <xdr:ext cx="523875" cy="1990725"/>
    <xdr:pic>
      <xdr:nvPicPr>
        <xdr:cNvPr id="32" name="image31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29</xdr:row>
      <xdr:rowOff>95250</xdr:rowOff>
    </xdr:from>
    <xdr:ext cx="762000" cy="1104900"/>
    <xdr:pic>
      <xdr:nvPicPr>
        <xdr:cNvPr id="33" name="image32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59</xdr:row>
      <xdr:rowOff>38100</xdr:rowOff>
    </xdr:from>
    <xdr:ext cx="876300" cy="1162050"/>
    <xdr:pic>
      <xdr:nvPicPr>
        <xdr:cNvPr id="34" name="image33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78</xdr:row>
      <xdr:rowOff>114300</xdr:rowOff>
    </xdr:from>
    <xdr:ext cx="838200" cy="1247775"/>
    <xdr:pic>
      <xdr:nvPicPr>
        <xdr:cNvPr id="35" name="image34.jp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85726</xdr:colOff>
      <xdr:row>170</xdr:row>
      <xdr:rowOff>21167</xdr:rowOff>
    </xdr:from>
    <xdr:ext cx="1036108" cy="635001"/>
    <xdr:pic>
      <xdr:nvPicPr>
        <xdr:cNvPr id="36" name="image35.jp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85726" y="73723500"/>
          <a:ext cx="1036108" cy="635001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171</xdr:row>
      <xdr:rowOff>57151</xdr:rowOff>
    </xdr:from>
    <xdr:ext cx="812800" cy="927100"/>
    <xdr:pic>
      <xdr:nvPicPr>
        <xdr:cNvPr id="37" name="image36.jp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71450" y="74468568"/>
          <a:ext cx="812800" cy="9271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457200</xdr:colOff>
      <xdr:row>198</xdr:row>
      <xdr:rowOff>28575</xdr:rowOff>
    </xdr:from>
    <xdr:ext cx="381000" cy="695325"/>
    <xdr:pic>
      <xdr:nvPicPr>
        <xdr:cNvPr id="38" name="image37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495300</xdr:colOff>
      <xdr:row>200</xdr:row>
      <xdr:rowOff>28575</xdr:rowOff>
    </xdr:from>
    <xdr:ext cx="342900" cy="685800"/>
    <xdr:pic>
      <xdr:nvPicPr>
        <xdr:cNvPr id="39" name="image38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186</xdr:row>
      <xdr:rowOff>142875</xdr:rowOff>
    </xdr:from>
    <xdr:ext cx="790575" cy="1352550"/>
    <xdr:pic>
      <xdr:nvPicPr>
        <xdr:cNvPr id="40" name="image39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417739</xdr:colOff>
      <xdr:row>182</xdr:row>
      <xdr:rowOff>53068</xdr:rowOff>
    </xdr:from>
    <xdr:ext cx="466725" cy="1443717"/>
    <xdr:pic>
      <xdr:nvPicPr>
        <xdr:cNvPr id="41" name="image40.pn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36" cstate="print"/>
        <a:srcRect r="-10285" b="25619"/>
        <a:stretch/>
      </xdr:blipFill>
      <xdr:spPr>
        <a:xfrm>
          <a:off x="417739" y="79355497"/>
          <a:ext cx="466725" cy="1443717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195</xdr:row>
      <xdr:rowOff>76200</xdr:rowOff>
    </xdr:from>
    <xdr:ext cx="1057275" cy="428625"/>
    <xdr:pic>
      <xdr:nvPicPr>
        <xdr:cNvPr id="42" name="image41.pn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230</xdr:row>
      <xdr:rowOff>76200</xdr:rowOff>
    </xdr:from>
    <xdr:ext cx="847725" cy="485775"/>
    <xdr:pic>
      <xdr:nvPicPr>
        <xdr:cNvPr id="43" name="image42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173</xdr:row>
      <xdr:rowOff>47625</xdr:rowOff>
    </xdr:from>
    <xdr:ext cx="1143000" cy="628650"/>
    <xdr:pic>
      <xdr:nvPicPr>
        <xdr:cNvPr id="44" name="image43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140</xdr:row>
      <xdr:rowOff>200025</xdr:rowOff>
    </xdr:from>
    <xdr:ext cx="1009650" cy="809625"/>
    <xdr:pic>
      <xdr:nvPicPr>
        <xdr:cNvPr id="45" name="image44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146</xdr:row>
      <xdr:rowOff>180975</xdr:rowOff>
    </xdr:from>
    <xdr:ext cx="1038225" cy="762000"/>
    <xdr:pic>
      <xdr:nvPicPr>
        <xdr:cNvPr id="46" name="image45.pn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149</xdr:row>
      <xdr:rowOff>219075</xdr:rowOff>
    </xdr:from>
    <xdr:ext cx="971550" cy="828675"/>
    <xdr:pic>
      <xdr:nvPicPr>
        <xdr:cNvPr id="47" name="image46.pn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82</xdr:row>
      <xdr:rowOff>142875</xdr:rowOff>
    </xdr:from>
    <xdr:ext cx="981075" cy="533400"/>
    <xdr:pic>
      <xdr:nvPicPr>
        <xdr:cNvPr id="48" name="image47.pn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86</xdr:row>
      <xdr:rowOff>28575</xdr:rowOff>
    </xdr:from>
    <xdr:ext cx="828675" cy="819150"/>
    <xdr:pic>
      <xdr:nvPicPr>
        <xdr:cNvPr id="49" name="image48.pn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94</xdr:row>
      <xdr:rowOff>266700</xdr:rowOff>
    </xdr:from>
    <xdr:ext cx="1171575" cy="809625"/>
    <xdr:pic>
      <xdr:nvPicPr>
        <xdr:cNvPr id="50" name="image49.pn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161</xdr:row>
      <xdr:rowOff>238125</xdr:rowOff>
    </xdr:from>
    <xdr:ext cx="1200150" cy="857250"/>
    <xdr:pic>
      <xdr:nvPicPr>
        <xdr:cNvPr id="51" name="image50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163</xdr:row>
      <xdr:rowOff>133350</xdr:rowOff>
    </xdr:from>
    <xdr:ext cx="1247775" cy="904875"/>
    <xdr:pic>
      <xdr:nvPicPr>
        <xdr:cNvPr id="52" name="image51.jp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165</xdr:row>
      <xdr:rowOff>114300</xdr:rowOff>
    </xdr:from>
    <xdr:ext cx="1209675" cy="904875"/>
    <xdr:pic>
      <xdr:nvPicPr>
        <xdr:cNvPr id="53" name="image52.jp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167</xdr:row>
      <xdr:rowOff>76200</xdr:rowOff>
    </xdr:from>
    <xdr:ext cx="1219200" cy="914400"/>
    <xdr:pic>
      <xdr:nvPicPr>
        <xdr:cNvPr id="54" name="image53.jp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34</xdr:row>
      <xdr:rowOff>85725</xdr:rowOff>
    </xdr:from>
    <xdr:ext cx="1123950" cy="695325"/>
    <xdr:pic>
      <xdr:nvPicPr>
        <xdr:cNvPr id="55" name="image54.pn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428625</xdr:colOff>
      <xdr:row>260</xdr:row>
      <xdr:rowOff>219075</xdr:rowOff>
    </xdr:from>
    <xdr:ext cx="400050" cy="1685925"/>
    <xdr:pic>
      <xdr:nvPicPr>
        <xdr:cNvPr id="56" name="image55.pn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371475</xdr:colOff>
      <xdr:row>238</xdr:row>
      <xdr:rowOff>217713</xdr:rowOff>
    </xdr:from>
    <xdr:ext cx="664370" cy="8933089"/>
    <xdr:pic>
      <xdr:nvPicPr>
        <xdr:cNvPr id="57" name="image56.pn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52" cstate="print"/>
        <a:srcRect r="-192" b="25321"/>
        <a:stretch/>
      </xdr:blipFill>
      <xdr:spPr>
        <a:xfrm>
          <a:off x="371475" y="112490249"/>
          <a:ext cx="664370" cy="8933089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157</xdr:row>
      <xdr:rowOff>28576</xdr:rowOff>
    </xdr:from>
    <xdr:ext cx="1018117" cy="744008"/>
    <xdr:pic>
      <xdr:nvPicPr>
        <xdr:cNvPr id="58" name="image57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4300" y="67116326"/>
          <a:ext cx="1018117" cy="744008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159</xdr:row>
      <xdr:rowOff>0</xdr:rowOff>
    </xdr:from>
    <xdr:ext cx="1066800" cy="981075"/>
    <xdr:pic>
      <xdr:nvPicPr>
        <xdr:cNvPr id="59" name="image58.pn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155</xdr:row>
      <xdr:rowOff>114300</xdr:rowOff>
    </xdr:from>
    <xdr:ext cx="981075" cy="714375"/>
    <xdr:pic>
      <xdr:nvPicPr>
        <xdr:cNvPr id="60" name="image59.pn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14</xdr:row>
      <xdr:rowOff>-47625</xdr:rowOff>
    </xdr:from>
    <xdr:ext cx="1152525" cy="962025"/>
    <xdr:pic>
      <xdr:nvPicPr>
        <xdr:cNvPr id="61" name="image60.pn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87</xdr:row>
      <xdr:rowOff>57150</xdr:rowOff>
    </xdr:from>
    <xdr:ext cx="790575" cy="809625"/>
    <xdr:pic>
      <xdr:nvPicPr>
        <xdr:cNvPr id="62" name="image61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44</xdr:row>
      <xdr:rowOff>95250</xdr:rowOff>
    </xdr:from>
    <xdr:ext cx="1247775" cy="876300"/>
    <xdr:pic>
      <xdr:nvPicPr>
        <xdr:cNvPr id="63" name="image62.pn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41</xdr:row>
      <xdr:rowOff>76200</xdr:rowOff>
    </xdr:from>
    <xdr:ext cx="1295400" cy="923925"/>
    <xdr:pic>
      <xdr:nvPicPr>
        <xdr:cNvPr id="64" name="image63.pn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37</xdr:row>
      <xdr:rowOff>104775</xdr:rowOff>
    </xdr:from>
    <xdr:ext cx="1247775" cy="933450"/>
    <xdr:pic>
      <xdr:nvPicPr>
        <xdr:cNvPr id="65" name="image64.pn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109</xdr:row>
      <xdr:rowOff>142875</xdr:rowOff>
    </xdr:from>
    <xdr:ext cx="714375" cy="571500"/>
    <xdr:pic>
      <xdr:nvPicPr>
        <xdr:cNvPr id="66" name="image65.jp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18</xdr:row>
      <xdr:rowOff>-47625</xdr:rowOff>
    </xdr:from>
    <xdr:ext cx="1295400" cy="1047750"/>
    <xdr:pic>
      <xdr:nvPicPr>
        <xdr:cNvPr id="67" name="image66.pn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89</xdr:row>
      <xdr:rowOff>47625</xdr:rowOff>
    </xdr:from>
    <xdr:ext cx="1095375" cy="809625"/>
    <xdr:pic>
      <xdr:nvPicPr>
        <xdr:cNvPr id="68" name="image67.jp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125</xdr:row>
      <xdr:rowOff>57150</xdr:rowOff>
    </xdr:from>
    <xdr:ext cx="981075" cy="685800"/>
    <xdr:pic>
      <xdr:nvPicPr>
        <xdr:cNvPr id="69" name="image68.pn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74</xdr:row>
      <xdr:rowOff>123825</xdr:rowOff>
    </xdr:from>
    <xdr:ext cx="981075" cy="1362075"/>
    <xdr:pic>
      <xdr:nvPicPr>
        <xdr:cNvPr id="70" name="image69.pn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423333</xdr:colOff>
      <xdr:row>174</xdr:row>
      <xdr:rowOff>7409</xdr:rowOff>
    </xdr:from>
    <xdr:ext cx="519642" cy="722841"/>
    <xdr:pic>
      <xdr:nvPicPr>
        <xdr:cNvPr id="71" name="image70.pn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423333" y="76408492"/>
          <a:ext cx="519642" cy="722841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412750</xdr:colOff>
      <xdr:row>175</xdr:row>
      <xdr:rowOff>24342</xdr:rowOff>
    </xdr:from>
    <xdr:ext cx="665692" cy="705909"/>
    <xdr:pic>
      <xdr:nvPicPr>
        <xdr:cNvPr id="72" name="image71.pn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412750" y="77346175"/>
          <a:ext cx="665692" cy="705909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20</xdr:row>
      <xdr:rowOff>66675</xdr:rowOff>
    </xdr:from>
    <xdr:ext cx="857250" cy="800100"/>
    <xdr:pic>
      <xdr:nvPicPr>
        <xdr:cNvPr id="73" name="image72.pn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21</xdr:row>
      <xdr:rowOff>57150</xdr:rowOff>
    </xdr:from>
    <xdr:ext cx="752475" cy="742950"/>
    <xdr:pic>
      <xdr:nvPicPr>
        <xdr:cNvPr id="74" name="image73.pn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12</xdr:row>
      <xdr:rowOff>95250</xdr:rowOff>
    </xdr:from>
    <xdr:ext cx="781050" cy="1123950"/>
    <xdr:pic>
      <xdr:nvPicPr>
        <xdr:cNvPr id="75" name="image74.jp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23813</xdr:colOff>
      <xdr:row>33</xdr:row>
      <xdr:rowOff>42862</xdr:rowOff>
    </xdr:from>
    <xdr:ext cx="1143000" cy="828675"/>
    <xdr:pic>
      <xdr:nvPicPr>
        <xdr:cNvPr id="76" name="image75.pn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3813" y="19164300"/>
          <a:ext cx="1143000" cy="8286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243417</xdr:colOff>
      <xdr:row>296</xdr:row>
      <xdr:rowOff>70909</xdr:rowOff>
    </xdr:from>
    <xdr:ext cx="931333" cy="479425"/>
    <xdr:pic>
      <xdr:nvPicPr>
        <xdr:cNvPr id="77" name="image76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43417" y="116826242"/>
          <a:ext cx="931333" cy="4794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105834</xdr:colOff>
      <xdr:row>297</xdr:row>
      <xdr:rowOff>52916</xdr:rowOff>
    </xdr:from>
    <xdr:ext cx="941917" cy="845608"/>
    <xdr:pic>
      <xdr:nvPicPr>
        <xdr:cNvPr id="78" name="image77.jp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05834" y="117485583"/>
          <a:ext cx="941917" cy="845608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</xdr:row>
      <xdr:rowOff>0</xdr:rowOff>
    </xdr:from>
    <xdr:ext cx="1152525" cy="885825"/>
    <xdr:pic>
      <xdr:nvPicPr>
        <xdr:cNvPr id="80" name="image79.pn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</xdr:row>
      <xdr:rowOff>0</xdr:rowOff>
    </xdr:from>
    <xdr:ext cx="1047750" cy="885825"/>
    <xdr:pic>
      <xdr:nvPicPr>
        <xdr:cNvPr id="81" name="image80.pn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</xdr:row>
      <xdr:rowOff>0</xdr:rowOff>
    </xdr:from>
    <xdr:ext cx="1181100" cy="866775"/>
    <xdr:pic>
      <xdr:nvPicPr>
        <xdr:cNvPr id="82" name="image81.pn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0</xdr:rowOff>
    </xdr:from>
    <xdr:ext cx="1238250" cy="904875"/>
    <xdr:pic>
      <xdr:nvPicPr>
        <xdr:cNvPr id="83" name="image82.pn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</xdr:row>
      <xdr:rowOff>0</xdr:rowOff>
    </xdr:from>
    <xdr:ext cx="1285875" cy="1000125"/>
    <xdr:pic>
      <xdr:nvPicPr>
        <xdr:cNvPr id="84" name="image83.pn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0</xdr:rowOff>
    </xdr:from>
    <xdr:ext cx="1114425" cy="981075"/>
    <xdr:pic>
      <xdr:nvPicPr>
        <xdr:cNvPr id="85" name="image84.pn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423335</xdr:colOff>
      <xdr:row>85</xdr:row>
      <xdr:rowOff>52916</xdr:rowOff>
    </xdr:from>
    <xdr:ext cx="571500" cy="868892"/>
    <xdr:pic>
      <xdr:nvPicPr>
        <xdr:cNvPr id="86" name="image85.pn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423335" y="38332833"/>
          <a:ext cx="571500" cy="868892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423333</xdr:colOff>
      <xdr:row>108</xdr:row>
      <xdr:rowOff>31750</xdr:rowOff>
    </xdr:from>
    <xdr:ext cx="571500" cy="613833"/>
    <xdr:pic>
      <xdr:nvPicPr>
        <xdr:cNvPr id="87" name="image86.jp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423333" y="48101250"/>
          <a:ext cx="571500" cy="613833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126</xdr:row>
      <xdr:rowOff>0</xdr:rowOff>
    </xdr:from>
    <xdr:ext cx="1028700" cy="790575"/>
    <xdr:pic>
      <xdr:nvPicPr>
        <xdr:cNvPr id="88" name="image87.pn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135</xdr:row>
      <xdr:rowOff>0</xdr:rowOff>
    </xdr:from>
    <xdr:ext cx="1047750" cy="676275"/>
    <xdr:pic>
      <xdr:nvPicPr>
        <xdr:cNvPr id="89" name="image88.pn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232833</xdr:colOff>
      <xdr:row>177</xdr:row>
      <xdr:rowOff>42333</xdr:rowOff>
    </xdr:from>
    <xdr:ext cx="878417" cy="945092"/>
    <xdr:pic>
      <xdr:nvPicPr>
        <xdr:cNvPr id="90" name="image89.jp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232833" y="78147333"/>
          <a:ext cx="878417" cy="945092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178</xdr:row>
      <xdr:rowOff>0</xdr:rowOff>
    </xdr:from>
    <xdr:ext cx="1285875" cy="685800"/>
    <xdr:pic>
      <xdr:nvPicPr>
        <xdr:cNvPr id="91" name="image90.png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66262</xdr:colOff>
      <xdr:row>225</xdr:row>
      <xdr:rowOff>33130</xdr:rowOff>
    </xdr:from>
    <xdr:ext cx="1060174" cy="588065"/>
    <xdr:pic>
      <xdr:nvPicPr>
        <xdr:cNvPr id="92" name="image91.jp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66262" y="89783478"/>
          <a:ext cx="1060174" cy="58806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444500</xdr:colOff>
      <xdr:row>226</xdr:row>
      <xdr:rowOff>21167</xdr:rowOff>
    </xdr:from>
    <xdr:ext cx="508000" cy="1185334"/>
    <xdr:pic>
      <xdr:nvPicPr>
        <xdr:cNvPr id="93" name="image92.jp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444500" y="94202250"/>
          <a:ext cx="508000" cy="118533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359833</xdr:colOff>
      <xdr:row>265</xdr:row>
      <xdr:rowOff>10584</xdr:rowOff>
    </xdr:from>
    <xdr:ext cx="609600" cy="685800"/>
    <xdr:pic>
      <xdr:nvPicPr>
        <xdr:cNvPr id="94" name="image93.png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359833" y="110680501"/>
          <a:ext cx="609600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63500</xdr:colOff>
      <xdr:row>289</xdr:row>
      <xdr:rowOff>80698</xdr:rowOff>
    </xdr:from>
    <xdr:ext cx="1162844" cy="466989"/>
    <xdr:pic>
      <xdr:nvPicPr>
        <xdr:cNvPr id="95" name="image94.pn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63500" y="113809198"/>
          <a:ext cx="1162844" cy="466989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294</xdr:row>
      <xdr:rowOff>59530</xdr:rowOff>
    </xdr:from>
    <xdr:ext cx="1226344" cy="797719"/>
    <xdr:pic>
      <xdr:nvPicPr>
        <xdr:cNvPr id="96" name="image95.jp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47625" y="116193093"/>
          <a:ext cx="1226344" cy="797719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10582</xdr:colOff>
      <xdr:row>290</xdr:row>
      <xdr:rowOff>68791</xdr:rowOff>
    </xdr:from>
    <xdr:ext cx="1156229" cy="526521"/>
    <xdr:pic>
      <xdr:nvPicPr>
        <xdr:cNvPr id="97" name="image96.jp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0582" y="114392604"/>
          <a:ext cx="1156229" cy="526521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372045</xdr:colOff>
      <xdr:row>11</xdr:row>
      <xdr:rowOff>96234</xdr:rowOff>
    </xdr:from>
    <xdr:to>
      <xdr:col>0</xdr:col>
      <xdr:colOff>963084</xdr:colOff>
      <xdr:row>11</xdr:row>
      <xdr:rowOff>889431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F4AA1A3-E304-4B25-B7C9-D0A3EC7F4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045" y="3885067"/>
          <a:ext cx="591039" cy="793197"/>
        </a:xfrm>
        <a:prstGeom prst="rect">
          <a:avLst/>
        </a:prstGeom>
      </xdr:spPr>
    </xdr:pic>
    <xdr:clientData/>
  </xdr:twoCellAnchor>
  <xdr:twoCellAnchor editAs="oneCell">
    <xdr:from>
      <xdr:col>0</xdr:col>
      <xdr:colOff>171021</xdr:colOff>
      <xdr:row>72</xdr:row>
      <xdr:rowOff>152448</xdr:rowOff>
    </xdr:from>
    <xdr:to>
      <xdr:col>0</xdr:col>
      <xdr:colOff>1191147</xdr:colOff>
      <xdr:row>72</xdr:row>
      <xdr:rowOff>1001980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8BF8715E-2E18-4EE2-9296-04FF9D1C2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180862">
          <a:off x="171021" y="30317390"/>
          <a:ext cx="1020126" cy="849532"/>
        </a:xfrm>
        <a:prstGeom prst="rect">
          <a:avLst/>
        </a:prstGeom>
      </xdr:spPr>
    </xdr:pic>
    <xdr:clientData/>
  </xdr:twoCellAnchor>
  <xdr:twoCellAnchor editAs="oneCell">
    <xdr:from>
      <xdr:col>0</xdr:col>
      <xdr:colOff>355356</xdr:colOff>
      <xdr:row>121</xdr:row>
      <xdr:rowOff>118476</xdr:rowOff>
    </xdr:from>
    <xdr:to>
      <xdr:col>0</xdr:col>
      <xdr:colOff>934064</xdr:colOff>
      <xdr:row>123</xdr:row>
      <xdr:rowOff>190500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76C5A89-7D1B-4CBC-A955-29CB24A4E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356" y="50425130"/>
          <a:ext cx="578708" cy="614216"/>
        </a:xfrm>
        <a:prstGeom prst="rect">
          <a:avLst/>
        </a:prstGeom>
      </xdr:spPr>
    </xdr:pic>
    <xdr:clientData/>
  </xdr:twoCellAnchor>
  <xdr:twoCellAnchor editAs="oneCell">
    <xdr:from>
      <xdr:col>0</xdr:col>
      <xdr:colOff>112469</xdr:colOff>
      <xdr:row>224</xdr:row>
      <xdr:rowOff>49169</xdr:rowOff>
    </xdr:from>
    <xdr:to>
      <xdr:col>0</xdr:col>
      <xdr:colOff>1148998</xdr:colOff>
      <xdr:row>224</xdr:row>
      <xdr:rowOff>579957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C48C3354-2AC0-483E-ACE7-5626A0986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742982">
          <a:off x="112469" y="92917919"/>
          <a:ext cx="1036529" cy="530788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309563</xdr:colOff>
      <xdr:row>292</xdr:row>
      <xdr:rowOff>33153</xdr:rowOff>
    </xdr:from>
    <xdr:to>
      <xdr:col>0</xdr:col>
      <xdr:colOff>980741</xdr:colOff>
      <xdr:row>292</xdr:row>
      <xdr:rowOff>511969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A03BFED3-32D4-4115-B0AC-3263CC5B7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3" y="115619028"/>
          <a:ext cx="671178" cy="478816"/>
        </a:xfrm>
        <a:prstGeom prst="rect">
          <a:avLst/>
        </a:prstGeom>
      </xdr:spPr>
    </xdr:pic>
    <xdr:clientData/>
  </xdr:twoCellAnchor>
  <xdr:twoCellAnchor editAs="oneCell">
    <xdr:from>
      <xdr:col>0</xdr:col>
      <xdr:colOff>408316</xdr:colOff>
      <xdr:row>291</xdr:row>
      <xdr:rowOff>35479</xdr:rowOff>
    </xdr:from>
    <xdr:to>
      <xdr:col>0</xdr:col>
      <xdr:colOff>1079500</xdr:colOff>
      <xdr:row>291</xdr:row>
      <xdr:rowOff>466257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2D362C0E-3FF5-44A1-935A-B958119CA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16" y="114335479"/>
          <a:ext cx="671184" cy="430778"/>
        </a:xfrm>
        <a:prstGeom prst="rect">
          <a:avLst/>
        </a:prstGeom>
      </xdr:spPr>
    </xdr:pic>
    <xdr:clientData/>
  </xdr:twoCellAnchor>
  <xdr:twoCellAnchor editAs="oneCell">
    <xdr:from>
      <xdr:col>0</xdr:col>
      <xdr:colOff>402983</xdr:colOff>
      <xdr:row>204</xdr:row>
      <xdr:rowOff>52916</xdr:rowOff>
    </xdr:from>
    <xdr:to>
      <xdr:col>0</xdr:col>
      <xdr:colOff>776299</xdr:colOff>
      <xdr:row>205</xdr:row>
      <xdr:rowOff>380999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E6C90A27-1CEA-4518-8ADD-579054A0E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83" y="85703833"/>
          <a:ext cx="37331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23813</xdr:colOff>
      <xdr:row>52</xdr:row>
      <xdr:rowOff>19051</xdr:rowOff>
    </xdr:from>
    <xdr:to>
      <xdr:col>0</xdr:col>
      <xdr:colOff>1250158</xdr:colOff>
      <xdr:row>53</xdr:row>
      <xdr:rowOff>392907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8E09F1EA-D214-46AA-B3B7-81ECA852A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26308051"/>
          <a:ext cx="1226345" cy="957262"/>
        </a:xfrm>
        <a:prstGeom prst="rect">
          <a:avLst/>
        </a:prstGeom>
      </xdr:spPr>
    </xdr:pic>
    <xdr:clientData/>
  </xdr:twoCellAnchor>
  <xdr:twoCellAnchor editAs="oneCell">
    <xdr:from>
      <xdr:col>0</xdr:col>
      <xdr:colOff>212912</xdr:colOff>
      <xdr:row>13</xdr:row>
      <xdr:rowOff>110489</xdr:rowOff>
    </xdr:from>
    <xdr:to>
      <xdr:col>0</xdr:col>
      <xdr:colOff>988219</xdr:colOff>
      <xdr:row>13</xdr:row>
      <xdr:rowOff>1242906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9AF69AA9-0883-47CC-8157-8C2E111B8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912" y="6099333"/>
          <a:ext cx="775307" cy="1137303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148167</xdr:colOff>
      <xdr:row>0</xdr:row>
      <xdr:rowOff>76729</xdr:rowOff>
    </xdr:from>
    <xdr:to>
      <xdr:col>0</xdr:col>
      <xdr:colOff>1214438</xdr:colOff>
      <xdr:row>2</xdr:row>
      <xdr:rowOff>402653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78F53716-C858-4F96-BABC-1177DC4F2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7" y="76729"/>
          <a:ext cx="1066271" cy="883817"/>
        </a:xfrm>
        <a:prstGeom prst="rect">
          <a:avLst/>
        </a:prstGeom>
      </xdr:spPr>
    </xdr:pic>
    <xdr:clientData/>
  </xdr:twoCellAnchor>
  <xdr:twoCellAnchor>
    <xdr:from>
      <xdr:col>11</xdr:col>
      <xdr:colOff>23813</xdr:colOff>
      <xdr:row>0</xdr:row>
      <xdr:rowOff>0</xdr:rowOff>
    </xdr:from>
    <xdr:to>
      <xdr:col>14</xdr:col>
      <xdr:colOff>142875</xdr:colOff>
      <xdr:row>3</xdr:row>
      <xdr:rowOff>583405</xdr:rowOff>
    </xdr:to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33B12A9D-F2CA-447F-AAC1-2FAC3C9B0FA8}"/>
            </a:ext>
          </a:extLst>
        </xdr:cNvPr>
        <xdr:cNvSpPr txBox="1"/>
      </xdr:nvSpPr>
      <xdr:spPr>
        <a:xfrm>
          <a:off x="12442032" y="0"/>
          <a:ext cx="1940718" cy="1571624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indent="0" algn="l">
            <a:lnSpc>
              <a:spcPts val="1100"/>
            </a:lnSpc>
          </a:pPr>
          <a:r>
            <a:rPr lang="ru-RU" sz="1000" b="1" u="sng" cap="none" baseline="0"/>
            <a:t>ПРИЗНАЧЕННЯ:   </a:t>
          </a:r>
        </a:p>
        <a:p>
          <a:pPr indent="0" algn="l">
            <a:lnSpc>
              <a:spcPts val="1100"/>
            </a:lnSpc>
          </a:pPr>
          <a:r>
            <a:rPr lang="en-US" sz="1000" b="1" u="none" cap="none" baseline="0"/>
            <a:t>PL</a:t>
          </a:r>
          <a:r>
            <a:rPr lang="en-US" sz="900" u="none" cap="none" baseline="0"/>
            <a:t>-</a:t>
          </a:r>
          <a:r>
            <a:rPr lang="ru-RU" sz="900" u="none" cap="none" baseline="0"/>
            <a:t>пластик      </a:t>
          </a:r>
        </a:p>
        <a:p>
          <a:pPr indent="0" algn="l">
            <a:lnSpc>
              <a:spcPts val="1100"/>
            </a:lnSpc>
          </a:pPr>
          <a:r>
            <a:rPr lang="en-US" sz="1000" b="1" u="none" cap="none" baseline="0"/>
            <a:t>OC</a:t>
          </a:r>
          <a:r>
            <a:rPr lang="en-US" sz="900" u="none" cap="none" baseline="0"/>
            <a:t>-</a:t>
          </a:r>
          <a:r>
            <a:rPr lang="ru-RU" sz="900" u="none" cap="none" baseline="0"/>
            <a:t>сталь гальванічно оцинкована         </a:t>
          </a:r>
        </a:p>
        <a:p>
          <a:pPr indent="0" algn="l">
            <a:lnSpc>
              <a:spcPts val="1100"/>
            </a:lnSpc>
          </a:pPr>
          <a:r>
            <a:rPr lang="en-US" sz="1000" b="1" u="none" cap="none" baseline="0"/>
            <a:t>OCH</a:t>
          </a:r>
          <a:r>
            <a:rPr lang="en-US" sz="900" u="none" cap="none" baseline="0"/>
            <a:t>-</a:t>
          </a:r>
          <a:r>
            <a:rPr lang="ru-RU" sz="900" u="none" cap="none" baseline="0"/>
            <a:t>сталь гарячооцинкована                    </a:t>
          </a:r>
        </a:p>
        <a:p>
          <a:pPr indent="0" algn="l">
            <a:lnSpc>
              <a:spcPts val="1100"/>
            </a:lnSpc>
          </a:pPr>
          <a:r>
            <a:rPr lang="en-US" sz="1000" b="1" u="none" cap="none" baseline="0"/>
            <a:t>Cu</a:t>
          </a:r>
          <a:r>
            <a:rPr lang="en-US" sz="900" u="none" cap="none" baseline="0"/>
            <a:t>-</a:t>
          </a:r>
          <a:r>
            <a:rPr lang="ru-RU" sz="900" u="none" cap="none" baseline="0"/>
            <a:t>мідь                                                           </a:t>
          </a:r>
        </a:p>
        <a:p>
          <a:pPr indent="0" algn="l">
            <a:lnSpc>
              <a:spcPts val="1100"/>
            </a:lnSpc>
          </a:pPr>
          <a:r>
            <a:rPr lang="en-US" sz="1000" b="1" u="none" cap="none" baseline="0"/>
            <a:t>Ni</a:t>
          </a:r>
          <a:r>
            <a:rPr lang="en-US" sz="900" u="none" cap="none" baseline="0"/>
            <a:t>-</a:t>
          </a:r>
          <a:r>
            <a:rPr lang="ru-RU" sz="900" u="none" cap="none" baseline="0"/>
            <a:t>сталь нержавіюча                                    </a:t>
          </a:r>
        </a:p>
        <a:p>
          <a:pPr indent="0" algn="l">
            <a:lnSpc>
              <a:spcPts val="1100"/>
            </a:lnSpc>
          </a:pPr>
          <a:r>
            <a:rPr lang="en-US" sz="1000" b="1" u="none" cap="none" baseline="0"/>
            <a:t>Al</a:t>
          </a:r>
          <a:r>
            <a:rPr lang="en-US" sz="900" u="none" cap="none" baseline="0"/>
            <a:t>-</a:t>
          </a:r>
          <a:r>
            <a:rPr lang="ru-RU" sz="900" u="none" cap="none" baseline="0"/>
            <a:t>алюміній                                                   </a:t>
          </a:r>
        </a:p>
        <a:p>
          <a:pPr indent="0" algn="l">
            <a:lnSpc>
              <a:spcPts val="1100"/>
            </a:lnSpc>
          </a:pPr>
          <a:r>
            <a:rPr lang="en-US" sz="1000" b="1" u="none" cap="none" baseline="0"/>
            <a:t>LA</a:t>
          </a:r>
          <a:r>
            <a:rPr lang="en-US" sz="900" u="none" cap="none" baseline="0"/>
            <a:t>-</a:t>
          </a:r>
          <a:r>
            <a:rPr lang="ru-RU" sz="900" u="none" cap="none" baseline="0"/>
            <a:t>пофарбований                                          </a:t>
          </a:r>
        </a:p>
        <a:p>
          <a:pPr indent="0" algn="l">
            <a:lnSpc>
              <a:spcPts val="1100"/>
            </a:lnSpc>
          </a:pPr>
          <a:r>
            <a:rPr lang="en-US" sz="1050" b="1" u="none" cap="none" baseline="0"/>
            <a:t>Fe</a:t>
          </a:r>
          <a:r>
            <a:rPr lang="en-US" sz="1000" u="none" cap="none" baseline="0"/>
            <a:t>-</a:t>
          </a:r>
          <a:r>
            <a:rPr lang="ru-RU" sz="900" u="none" cap="none" baseline="0"/>
            <a:t>сталь</a:t>
          </a:r>
          <a:endParaRPr lang="en-US" sz="900" u="none" cap="none" baseline="0"/>
        </a:p>
        <a:p>
          <a:pPr indent="0" algn="l">
            <a:lnSpc>
              <a:spcPts val="1100"/>
            </a:lnSpc>
          </a:pPr>
          <a:r>
            <a:rPr lang="en-US" sz="1050" b="1" u="none" cap="none" baseline="0"/>
            <a:t>CuZn</a:t>
          </a:r>
          <a:r>
            <a:rPr lang="en-US" sz="900" u="none" cap="none" baseline="0"/>
            <a:t>-</a:t>
          </a:r>
          <a:r>
            <a:rPr lang="uk-UA" sz="900" u="none" cap="none" baseline="0"/>
            <a:t>латунь</a:t>
          </a:r>
          <a:endParaRPr lang="ru-RU" sz="1200" u="none" cap="none" baseline="0"/>
        </a:p>
      </xdr:txBody>
    </xdr:sp>
    <xdr:clientData/>
  </xdr:twoCellAnchor>
  <xdr:twoCellAnchor editAs="oneCell">
    <xdr:from>
      <xdr:col>0</xdr:col>
      <xdr:colOff>1</xdr:colOff>
      <xdr:row>295</xdr:row>
      <xdr:rowOff>35720</xdr:rowOff>
    </xdr:from>
    <xdr:to>
      <xdr:col>0</xdr:col>
      <xdr:colOff>1202531</xdr:colOff>
      <xdr:row>295</xdr:row>
      <xdr:rowOff>952500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E784A865-9BEA-4FA1-9A52-C56D7C7FF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17193220"/>
          <a:ext cx="1202530" cy="916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6613</xdr:rowOff>
    </xdr:from>
    <xdr:to>
      <xdr:col>2</xdr:col>
      <xdr:colOff>10583</xdr:colOff>
      <xdr:row>312</xdr:row>
      <xdr:rowOff>8171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2C024197-8899-4537-9631-D61890AEC5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21" t="6231" r="9970"/>
        <a:stretch/>
      </xdr:blipFill>
      <xdr:spPr>
        <a:xfrm>
          <a:off x="0" y="130848363"/>
          <a:ext cx="2222500" cy="6097558"/>
        </a:xfrm>
        <a:prstGeom prst="rect">
          <a:avLst/>
        </a:prstGeom>
      </xdr:spPr>
    </xdr:pic>
    <xdr:clientData/>
  </xdr:twoCellAnchor>
  <xdr:twoCellAnchor>
    <xdr:from>
      <xdr:col>8</xdr:col>
      <xdr:colOff>714376</xdr:colOff>
      <xdr:row>0</xdr:row>
      <xdr:rowOff>0</xdr:rowOff>
    </xdr:from>
    <xdr:to>
      <xdr:col>11</xdr:col>
      <xdr:colOff>11907</xdr:colOff>
      <xdr:row>2</xdr:row>
      <xdr:rowOff>416718</xdr:rowOff>
    </xdr:to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4EE14CA0-BE61-405E-B8FD-7E180A081CF2}"/>
            </a:ext>
          </a:extLst>
        </xdr:cNvPr>
        <xdr:cNvSpPr txBox="1"/>
      </xdr:nvSpPr>
      <xdr:spPr>
        <a:xfrm>
          <a:off x="10632282" y="0"/>
          <a:ext cx="1797844" cy="9644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/>
            <a:t>46010, м. Тернопіль, вул. Текстильна 18 , оф.22</a:t>
          </a:r>
        </a:p>
        <a:p>
          <a:r>
            <a:rPr lang="en-US" sz="1100" b="1"/>
            <a:t>btaras1985@gmail.com</a:t>
          </a:r>
        </a:p>
        <a:p>
          <a:r>
            <a:rPr lang="en-US" sz="1100" b="1"/>
            <a:t>sale@ram-t.com</a:t>
          </a:r>
        </a:p>
        <a:p>
          <a:r>
            <a:rPr lang="en-US" sz="1100" b="1"/>
            <a:t>www.ram-t.com</a:t>
          </a:r>
          <a:endParaRPr lang="ru-RU" sz="1100" b="1"/>
        </a:p>
      </xdr:txBody>
    </xdr:sp>
    <xdr:clientData/>
  </xdr:twoCellAnchor>
  <xdr:twoCellAnchor editAs="oneCell">
    <xdr:from>
      <xdr:col>0</xdr:col>
      <xdr:colOff>464345</xdr:colOff>
      <xdr:row>190</xdr:row>
      <xdr:rowOff>309562</xdr:rowOff>
    </xdr:from>
    <xdr:to>
      <xdr:col>0</xdr:col>
      <xdr:colOff>770614</xdr:colOff>
      <xdr:row>194</xdr:row>
      <xdr:rowOff>178594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3D178B3-9ADF-4625-8E41-1F8A3417C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5" y="83569968"/>
          <a:ext cx="306269" cy="1107282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202</xdr:row>
      <xdr:rowOff>35720</xdr:rowOff>
    </xdr:from>
    <xdr:to>
      <xdr:col>0</xdr:col>
      <xdr:colOff>934936</xdr:colOff>
      <xdr:row>203</xdr:row>
      <xdr:rowOff>357187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4AA60834-C4E6-4AB1-BF2D-4B839BD1E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86987064"/>
          <a:ext cx="601560" cy="702467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178593</xdr:colOff>
      <xdr:row>213</xdr:row>
      <xdr:rowOff>23813</xdr:rowOff>
    </xdr:from>
    <xdr:to>
      <xdr:col>0</xdr:col>
      <xdr:colOff>1121579</xdr:colOff>
      <xdr:row>215</xdr:row>
      <xdr:rowOff>416718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1601603E-A3C7-4871-ADFB-CE3DEE0C5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3" y="91285219"/>
          <a:ext cx="942986" cy="1273968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303</xdr:row>
      <xdr:rowOff>269994</xdr:rowOff>
    </xdr:from>
    <xdr:to>
      <xdr:col>0</xdr:col>
      <xdr:colOff>1127126</xdr:colOff>
      <xdr:row>304</xdr:row>
      <xdr:rowOff>603250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81E238B9-F60A-4901-8AAA-388D956DC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128317744"/>
          <a:ext cx="793750" cy="746006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176</xdr:row>
      <xdr:rowOff>10584</xdr:rowOff>
    </xdr:from>
    <xdr:to>
      <xdr:col>0</xdr:col>
      <xdr:colOff>1182547</xdr:colOff>
      <xdr:row>176</xdr:row>
      <xdr:rowOff>772583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7D1707F1-4F0C-4F60-B97A-578C78C9A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" y="77501751"/>
          <a:ext cx="960297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10583</xdr:rowOff>
    </xdr:from>
    <xdr:to>
      <xdr:col>0</xdr:col>
      <xdr:colOff>1270000</xdr:colOff>
      <xdr:row>179</xdr:row>
      <xdr:rowOff>698501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E33B4C87-A3E2-47F2-82C1-0666B8C2D6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85" b="7497"/>
        <a:stretch/>
      </xdr:blipFill>
      <xdr:spPr>
        <a:xfrm>
          <a:off x="0" y="80010000"/>
          <a:ext cx="1270000" cy="687918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254001</xdr:colOff>
      <xdr:row>180</xdr:row>
      <xdr:rowOff>42333</xdr:rowOff>
    </xdr:from>
    <xdr:to>
      <xdr:col>0</xdr:col>
      <xdr:colOff>941918</xdr:colOff>
      <xdr:row>181</xdr:row>
      <xdr:rowOff>21167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E6DA6C51-EF25-4C0B-8FEF-124012CC6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54001" y="80750833"/>
          <a:ext cx="687917" cy="687917"/>
        </a:xfrm>
        <a:prstGeom prst="rect">
          <a:avLst/>
        </a:prstGeom>
      </xdr:spPr>
    </xdr:pic>
    <xdr:clientData/>
  </xdr:twoCellAnchor>
  <xdr:twoCellAnchor editAs="oneCell">
    <xdr:from>
      <xdr:col>0</xdr:col>
      <xdr:colOff>52915</xdr:colOff>
      <xdr:row>197</xdr:row>
      <xdr:rowOff>31750</xdr:rowOff>
    </xdr:from>
    <xdr:to>
      <xdr:col>0</xdr:col>
      <xdr:colOff>1233702</xdr:colOff>
      <xdr:row>197</xdr:row>
      <xdr:rowOff>656168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2C3449DA-462F-41DC-BBAE-06E0D1D49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04" t="17138" b="16797"/>
        <a:stretch/>
      </xdr:blipFill>
      <xdr:spPr>
        <a:xfrm>
          <a:off x="52915" y="86698667"/>
          <a:ext cx="1180787" cy="6244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202408</xdr:rowOff>
    </xdr:from>
    <xdr:to>
      <xdr:col>0</xdr:col>
      <xdr:colOff>1261362</xdr:colOff>
      <xdr:row>71</xdr:row>
      <xdr:rowOff>35720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5F5E4202-BE01-4846-A2C4-04C907EC7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134971"/>
          <a:ext cx="1261362" cy="126206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73</xdr:row>
      <xdr:rowOff>35720</xdr:rowOff>
    </xdr:from>
    <xdr:to>
      <xdr:col>0</xdr:col>
      <xdr:colOff>1225827</xdr:colOff>
      <xdr:row>73</xdr:row>
      <xdr:rowOff>1107281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4E2C482E-EF64-4442-A5FB-738E28A39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5075814"/>
          <a:ext cx="1225826" cy="1071561"/>
        </a:xfrm>
        <a:prstGeom prst="rect">
          <a:avLst/>
        </a:prstGeom>
      </xdr:spPr>
    </xdr:pic>
    <xdr:clientData/>
  </xdr:twoCellAnchor>
  <xdr:twoCellAnchor editAs="oneCell">
    <xdr:from>
      <xdr:col>0</xdr:col>
      <xdr:colOff>35717</xdr:colOff>
      <xdr:row>100</xdr:row>
      <xdr:rowOff>35850</xdr:rowOff>
    </xdr:from>
    <xdr:to>
      <xdr:col>0</xdr:col>
      <xdr:colOff>1250156</xdr:colOff>
      <xdr:row>102</xdr:row>
      <xdr:rowOff>278607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8A474BDA-4B76-4C50-8710-BC40430AD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7" y="48065663"/>
          <a:ext cx="1214439" cy="9333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95251</xdr:rowOff>
    </xdr:from>
    <xdr:to>
      <xdr:col>0</xdr:col>
      <xdr:colOff>1282457</xdr:colOff>
      <xdr:row>115</xdr:row>
      <xdr:rowOff>881062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4AE182BE-6F85-46D6-8FF8-2582311DF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459314"/>
          <a:ext cx="1282457" cy="785811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232</xdr:row>
      <xdr:rowOff>47624</xdr:rowOff>
    </xdr:from>
    <xdr:to>
      <xdr:col>0</xdr:col>
      <xdr:colOff>1089593</xdr:colOff>
      <xdr:row>232</xdr:row>
      <xdr:rowOff>690561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F46FDDFF-95C9-4FDB-AECA-1B79AF8C8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109132687"/>
          <a:ext cx="863374" cy="642937"/>
        </a:xfrm>
        <a:prstGeom prst="rect">
          <a:avLst/>
        </a:prstGeom>
      </xdr:spPr>
    </xdr:pic>
    <xdr:clientData/>
  </xdr:twoCellAnchor>
  <xdr:oneCellAnchor>
    <xdr:from>
      <xdr:col>0</xdr:col>
      <xdr:colOff>340179</xdr:colOff>
      <xdr:row>254</xdr:row>
      <xdr:rowOff>68036</xdr:rowOff>
    </xdr:from>
    <xdr:ext cx="664370" cy="2884714"/>
    <xdr:pic>
      <xdr:nvPicPr>
        <xdr:cNvPr id="133" name="image56.png">
          <a:extLst>
            <a:ext uri="{FF2B5EF4-FFF2-40B4-BE49-F238E27FC236}">
              <a16:creationId xmlns:a16="http://schemas.microsoft.com/office/drawing/2014/main" id="{C6321002-86F8-406B-8A94-FEE0BBE0CC6A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52" cstate="print"/>
        <a:srcRect r="-192" b="25321"/>
        <a:stretch/>
      </xdr:blipFill>
      <xdr:spPr>
        <a:xfrm>
          <a:off x="340179" y="121947215"/>
          <a:ext cx="664370" cy="288471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108857</xdr:colOff>
      <xdr:row>269</xdr:row>
      <xdr:rowOff>517071</xdr:rowOff>
    </xdr:from>
    <xdr:to>
      <xdr:col>0</xdr:col>
      <xdr:colOff>1265464</xdr:colOff>
      <xdr:row>281</xdr:row>
      <xdr:rowOff>163286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F4D57FC3-813E-45A6-839C-C6269BB56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129839357"/>
          <a:ext cx="1156607" cy="7810500"/>
        </a:xfrm>
        <a:prstGeom prst="rect">
          <a:avLst/>
        </a:prstGeom>
      </xdr:spPr>
    </xdr:pic>
    <xdr:clientData/>
  </xdr:twoCellAnchor>
  <xdr:twoCellAnchor editAs="oneCell">
    <xdr:from>
      <xdr:col>0</xdr:col>
      <xdr:colOff>421822</xdr:colOff>
      <xdr:row>267</xdr:row>
      <xdr:rowOff>13608</xdr:rowOff>
    </xdr:from>
    <xdr:to>
      <xdr:col>0</xdr:col>
      <xdr:colOff>857250</xdr:colOff>
      <xdr:row>269</xdr:row>
      <xdr:rowOff>530678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2A656F77-944D-4967-B099-21DC7F0630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957" r="39854"/>
        <a:stretch/>
      </xdr:blipFill>
      <xdr:spPr>
        <a:xfrm>
          <a:off x="421822" y="127975179"/>
          <a:ext cx="435428" cy="1877785"/>
        </a:xfrm>
        <a:prstGeom prst="rect">
          <a:avLst/>
        </a:prstGeom>
      </xdr:spPr>
    </xdr:pic>
    <xdr:clientData/>
  </xdr:twoCellAnchor>
  <xdr:twoCellAnchor editAs="oneCell">
    <xdr:from>
      <xdr:col>0</xdr:col>
      <xdr:colOff>40822</xdr:colOff>
      <xdr:row>40</xdr:row>
      <xdr:rowOff>54429</xdr:rowOff>
    </xdr:from>
    <xdr:to>
      <xdr:col>0</xdr:col>
      <xdr:colOff>1247427</xdr:colOff>
      <xdr:row>40</xdr:row>
      <xdr:rowOff>748392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9961162F-4719-4823-A3C7-A4F71E060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2" y="22220465"/>
          <a:ext cx="1206605" cy="69396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293</xdr:row>
      <xdr:rowOff>54428</xdr:rowOff>
    </xdr:from>
    <xdr:to>
      <xdr:col>0</xdr:col>
      <xdr:colOff>1061356</xdr:colOff>
      <xdr:row>293</xdr:row>
      <xdr:rowOff>830035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CB9AB213-9050-4071-A49C-B7A1D587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9" y="144358178"/>
          <a:ext cx="775607" cy="7756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113432</xdr:colOff>
      <xdr:row>6</xdr:row>
      <xdr:rowOff>47625</xdr:rowOff>
    </xdr:from>
    <xdr:to>
      <xdr:col>0</xdr:col>
      <xdr:colOff>1187159</xdr:colOff>
      <xdr:row>6</xdr:row>
      <xdr:rowOff>809624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1480D563-535E-4408-AD8B-DF3C9EC3F1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58" t="21764" r="18085" b="21803"/>
        <a:stretch/>
      </xdr:blipFill>
      <xdr:spPr>
        <a:xfrm rot="10800000" flipV="1">
          <a:off x="113432" y="2085975"/>
          <a:ext cx="1073727" cy="761999"/>
        </a:xfrm>
        <a:prstGeom prst="rect">
          <a:avLst/>
        </a:prstGeom>
      </xdr:spPr>
    </xdr:pic>
    <xdr:clientData/>
  </xdr:twoCellAnchor>
  <xdr:oneCellAnchor>
    <xdr:from>
      <xdr:col>0</xdr:col>
      <xdr:colOff>266700</xdr:colOff>
      <xdr:row>5</xdr:row>
      <xdr:rowOff>19049</xdr:rowOff>
    </xdr:from>
    <xdr:ext cx="952500" cy="447676"/>
    <xdr:pic>
      <xdr:nvPicPr>
        <xdr:cNvPr id="2" name="image97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 cstate="print"/>
        <a:srcRect l="4124" t="20313" r="4123" b="21875"/>
        <a:stretch/>
      </xdr:blipFill>
      <xdr:spPr>
        <a:xfrm>
          <a:off x="266700" y="1533524"/>
          <a:ext cx="952500" cy="447676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9</xdr:row>
      <xdr:rowOff>304800</xdr:rowOff>
    </xdr:from>
    <xdr:ext cx="742950" cy="552450"/>
    <xdr:pic>
      <xdr:nvPicPr>
        <xdr:cNvPr id="3" name="image98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14</xdr:row>
      <xdr:rowOff>161925</xdr:rowOff>
    </xdr:from>
    <xdr:ext cx="866775" cy="257175"/>
    <xdr:pic>
      <xdr:nvPicPr>
        <xdr:cNvPr id="4" name="image99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552450</xdr:colOff>
      <xdr:row>7</xdr:row>
      <xdr:rowOff>47625</xdr:rowOff>
    </xdr:from>
    <xdr:ext cx="295275" cy="609600"/>
    <xdr:pic>
      <xdr:nvPicPr>
        <xdr:cNvPr id="5" name="image100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52450" y="2924175"/>
          <a:ext cx="295275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8</xdr:row>
      <xdr:rowOff>47625</xdr:rowOff>
    </xdr:from>
    <xdr:ext cx="781050" cy="733425"/>
    <xdr:pic>
      <xdr:nvPicPr>
        <xdr:cNvPr id="6" name="image101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7175" y="3114675"/>
          <a:ext cx="781050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12</xdr:row>
      <xdr:rowOff>304800</xdr:rowOff>
    </xdr:from>
    <xdr:ext cx="457200" cy="438150"/>
    <xdr:pic>
      <xdr:nvPicPr>
        <xdr:cNvPr id="7" name="image102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00050" y="4991100"/>
          <a:ext cx="457200" cy="4381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270783</xdr:colOff>
      <xdr:row>0</xdr:row>
      <xdr:rowOff>77561</xdr:rowOff>
    </xdr:from>
    <xdr:to>
      <xdr:col>0</xdr:col>
      <xdr:colOff>1006929</xdr:colOff>
      <xdr:row>2</xdr:row>
      <xdr:rowOff>251354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90CB4E72-0F08-4ED1-87DC-BA2552661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783" y="77561"/>
          <a:ext cx="736146" cy="5956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295275</xdr:colOff>
      <xdr:row>0</xdr:row>
      <xdr:rowOff>95250</xdr:rowOff>
    </xdr:from>
    <xdr:to>
      <xdr:col>4</xdr:col>
      <xdr:colOff>224055</xdr:colOff>
      <xdr:row>2</xdr:row>
      <xdr:rowOff>190500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A455A4D-57E6-4D91-89FF-7956039E5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0" y="95250"/>
          <a:ext cx="814605" cy="714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theme="0" tint="-0.249977111117893"/>
    <outlinePr summaryBelow="0"/>
    <pageSetUpPr fitToPage="1"/>
  </sheetPr>
  <dimension ref="A1:IR347"/>
  <sheetViews>
    <sheetView showGridLines="0" tabSelected="1" zoomScale="70" zoomScaleNormal="70" workbookViewId="0">
      <selection activeCell="I3" sqref="I3"/>
    </sheetView>
  </sheetViews>
  <sheetFormatPr defaultColWidth="14.42578125" defaultRowHeight="15" customHeight="1" x14ac:dyDescent="0.25"/>
  <cols>
    <col min="1" max="1" width="19.28515625" customWidth="1"/>
    <col min="2" max="2" width="13.85546875" customWidth="1"/>
    <col min="3" max="3" width="8.42578125" customWidth="1"/>
    <col min="4" max="4" width="38.7109375" customWidth="1"/>
    <col min="5" max="5" width="9.7109375" customWidth="1"/>
    <col min="6" max="6" width="39" customWidth="1"/>
    <col min="7" max="7" width="9.42578125" customWidth="1"/>
    <col min="8" max="8" width="10.28515625" customWidth="1"/>
    <col min="9" max="9" width="11" customWidth="1"/>
    <col min="10" max="10" width="12.42578125" style="127" customWidth="1"/>
    <col min="11" max="11" width="13.85546875" customWidth="1"/>
    <col min="12" max="31" width="9.140625" customWidth="1"/>
  </cols>
  <sheetData>
    <row r="1" spans="1:252" ht="25.5" customHeight="1" x14ac:dyDescent="0.25">
      <c r="A1" s="486"/>
      <c r="B1" s="487"/>
      <c r="C1" s="793" t="s">
        <v>943</v>
      </c>
      <c r="D1" s="794"/>
      <c r="E1" s="794"/>
      <c r="F1" s="794"/>
      <c r="G1" s="335" t="s">
        <v>1164</v>
      </c>
      <c r="H1" s="21"/>
      <c r="I1" s="21"/>
      <c r="J1" s="125"/>
      <c r="K1" s="23"/>
      <c r="L1" s="123"/>
      <c r="M1" s="123"/>
      <c r="N1" s="123"/>
      <c r="O1" s="123"/>
      <c r="P1" s="123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252" ht="18" customHeight="1" x14ac:dyDescent="0.25">
      <c r="A2" s="294"/>
      <c r="B2" s="294"/>
      <c r="C2" s="794"/>
      <c r="D2" s="794"/>
      <c r="E2" s="794"/>
      <c r="F2" s="794"/>
      <c r="G2" s="24"/>
      <c r="H2" s="21"/>
      <c r="I2" s="22"/>
      <c r="J2" s="126"/>
      <c r="K2" s="23"/>
      <c r="L2" s="123"/>
      <c r="M2" s="123"/>
      <c r="N2" s="123"/>
      <c r="O2" s="123"/>
      <c r="P2" s="123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252" ht="34.5" customHeight="1" thickBot="1" x14ac:dyDescent="0.3">
      <c r="A3" s="358"/>
      <c r="B3" s="358"/>
      <c r="C3" s="795" t="s">
        <v>944</v>
      </c>
      <c r="D3" s="796"/>
      <c r="E3" s="796"/>
      <c r="F3" s="796"/>
      <c r="G3" s="792" t="s">
        <v>941</v>
      </c>
      <c r="H3" s="792"/>
      <c r="I3" s="710"/>
      <c r="J3" s="126"/>
      <c r="K3" s="23"/>
      <c r="L3" s="123"/>
      <c r="M3" s="123"/>
      <c r="N3" s="123"/>
      <c r="O3" s="123"/>
      <c r="P3" s="123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252" ht="45.75" customHeight="1" thickBot="1" x14ac:dyDescent="0.3">
      <c r="A4" s="601" t="s">
        <v>0</v>
      </c>
      <c r="B4" s="602" t="s">
        <v>1</v>
      </c>
      <c r="C4" s="603" t="s">
        <v>2</v>
      </c>
      <c r="D4" s="602" t="s">
        <v>3</v>
      </c>
      <c r="E4" s="603" t="s">
        <v>4</v>
      </c>
      <c r="F4" s="602" t="s">
        <v>5</v>
      </c>
      <c r="G4" s="604" t="s">
        <v>6</v>
      </c>
      <c r="H4" s="605" t="s">
        <v>7</v>
      </c>
      <c r="I4" s="709" t="s">
        <v>850</v>
      </c>
      <c r="J4" s="606" t="s">
        <v>9</v>
      </c>
      <c r="K4" s="607" t="s">
        <v>10</v>
      </c>
      <c r="L4" s="123"/>
      <c r="M4" s="123"/>
      <c r="N4" s="123"/>
      <c r="O4" s="123"/>
      <c r="P4" s="123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</row>
    <row r="5" spans="1:252" ht="18" customHeight="1" x14ac:dyDescent="0.25">
      <c r="A5" s="517"/>
      <c r="B5" s="518"/>
      <c r="C5" s="519"/>
      <c r="D5" s="519"/>
      <c r="E5" s="520"/>
      <c r="F5" s="646" t="s">
        <v>843</v>
      </c>
      <c r="G5" s="791"/>
      <c r="H5" s="791"/>
      <c r="I5" s="521"/>
      <c r="J5" s="522"/>
      <c r="K5" s="523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</row>
    <row r="6" spans="1:252" ht="24.75" customHeight="1" x14ac:dyDescent="0.25">
      <c r="A6" s="420"/>
      <c r="B6" s="524" t="s">
        <v>11</v>
      </c>
      <c r="C6" s="525" t="s">
        <v>12</v>
      </c>
      <c r="D6" s="295" t="s">
        <v>13</v>
      </c>
      <c r="E6" s="76" t="s">
        <v>14</v>
      </c>
      <c r="F6" s="309" t="s">
        <v>15</v>
      </c>
      <c r="G6" s="77" t="s">
        <v>16</v>
      </c>
      <c r="H6" s="565">
        <f>'Прайс повний'!I6</f>
        <v>9.98</v>
      </c>
      <c r="I6" s="74">
        <f>'Прайс повний'!J6</f>
        <v>9.98</v>
      </c>
      <c r="J6" s="374"/>
      <c r="K6" s="310">
        <v>3925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252" ht="24.75" customHeight="1" x14ac:dyDescent="0.25">
      <c r="A7" s="421"/>
      <c r="B7" s="785" t="s">
        <v>17</v>
      </c>
      <c r="C7" s="526" t="s">
        <v>18</v>
      </c>
      <c r="D7" s="51" t="s">
        <v>19</v>
      </c>
      <c r="E7" s="52" t="s">
        <v>20</v>
      </c>
      <c r="F7" s="767" t="s">
        <v>21</v>
      </c>
      <c r="G7" s="53" t="s">
        <v>16</v>
      </c>
      <c r="H7" s="566">
        <f>'Прайс повний'!I7</f>
        <v>9.98</v>
      </c>
      <c r="I7" s="54">
        <f>'Прайс повний'!J7</f>
        <v>9.98</v>
      </c>
      <c r="J7" s="375"/>
      <c r="K7" s="307">
        <v>3925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252" ht="24.75" customHeight="1" x14ac:dyDescent="0.25">
      <c r="A8" s="421"/>
      <c r="B8" s="788"/>
      <c r="C8" s="527" t="s">
        <v>22</v>
      </c>
      <c r="D8" s="293" t="s">
        <v>23</v>
      </c>
      <c r="E8" s="55" t="s">
        <v>24</v>
      </c>
      <c r="F8" s="786"/>
      <c r="G8" s="56" t="s">
        <v>16</v>
      </c>
      <c r="H8" s="567">
        <f>'Прайс повний'!I8</f>
        <v>9.98</v>
      </c>
      <c r="I8" s="57">
        <f>'Прайс повний'!J8</f>
        <v>9.98</v>
      </c>
      <c r="J8" s="375"/>
      <c r="K8" s="307">
        <v>3925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</row>
    <row r="9" spans="1:252" ht="24.75" customHeight="1" x14ac:dyDescent="0.25">
      <c r="A9" s="421"/>
      <c r="B9" s="788"/>
      <c r="C9" s="527" t="s">
        <v>25</v>
      </c>
      <c r="D9" s="293" t="s">
        <v>26</v>
      </c>
      <c r="E9" s="55" t="s">
        <v>27</v>
      </c>
      <c r="F9" s="786"/>
      <c r="G9" s="56" t="s">
        <v>16</v>
      </c>
      <c r="H9" s="567">
        <f>'Прайс повний'!I9</f>
        <v>9.98</v>
      </c>
      <c r="I9" s="57">
        <f>'Прайс повний'!J9</f>
        <v>9.98</v>
      </c>
      <c r="J9" s="375"/>
      <c r="K9" s="307">
        <v>3925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252" ht="24.75" customHeight="1" x14ac:dyDescent="0.25">
      <c r="A10" s="421"/>
      <c r="B10" s="788"/>
      <c r="C10" s="527" t="s">
        <v>28</v>
      </c>
      <c r="D10" s="293" t="s">
        <v>29</v>
      </c>
      <c r="E10" s="55" t="s">
        <v>30</v>
      </c>
      <c r="F10" s="786"/>
      <c r="G10" s="56" t="s">
        <v>16</v>
      </c>
      <c r="H10" s="567">
        <f>'Прайс повний'!I10</f>
        <v>9.98</v>
      </c>
      <c r="I10" s="57">
        <f>'Прайс повний'!J10</f>
        <v>9.98</v>
      </c>
      <c r="J10" s="375"/>
      <c r="K10" s="307">
        <v>3925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252" ht="25.5" customHeight="1" x14ac:dyDescent="0.25">
      <c r="A11" s="422"/>
      <c r="B11" s="790"/>
      <c r="C11" s="528" t="s">
        <v>28</v>
      </c>
      <c r="D11" s="58" t="str">
        <f>'Прайс повний'!E11</f>
        <v>Тримач пластиковий рудий M6</v>
      </c>
      <c r="E11" s="59" t="str">
        <f>'Прайс повний'!A11</f>
        <v>01 060</v>
      </c>
      <c r="F11" s="787"/>
      <c r="G11" s="60" t="s">
        <v>16</v>
      </c>
      <c r="H11" s="568">
        <f>'Прайс повний'!I11</f>
        <v>9.98</v>
      </c>
      <c r="I11" s="45">
        <f>'Прайс повний'!J11</f>
        <v>9.98</v>
      </c>
      <c r="J11" s="376"/>
      <c r="K11" s="308">
        <v>3925</v>
      </c>
      <c r="L11" s="1"/>
      <c r="M11" s="26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252" s="25" customFormat="1" ht="78.75" customHeight="1" x14ac:dyDescent="0.25">
      <c r="A12" s="423"/>
      <c r="B12" s="529" t="s">
        <v>785</v>
      </c>
      <c r="C12" s="530" t="s">
        <v>203</v>
      </c>
      <c r="D12" s="62" t="s">
        <v>786</v>
      </c>
      <c r="E12" s="120" t="s">
        <v>787</v>
      </c>
      <c r="F12" s="63" t="s">
        <v>788</v>
      </c>
      <c r="G12" s="64" t="s">
        <v>16</v>
      </c>
      <c r="H12" s="569">
        <f>'Прайс повний'!I12</f>
        <v>27.3</v>
      </c>
      <c r="I12" s="65">
        <f>'Прайс повний'!J12</f>
        <v>27.3</v>
      </c>
      <c r="J12" s="377"/>
      <c r="K12" s="311">
        <v>8302</v>
      </c>
      <c r="L12" s="26"/>
      <c r="M12" s="1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</row>
    <row r="13" spans="1:252" ht="98.25" customHeight="1" x14ac:dyDescent="0.25">
      <c r="A13" s="424"/>
      <c r="B13" s="531" t="s">
        <v>31</v>
      </c>
      <c r="C13" s="532" t="s">
        <v>32</v>
      </c>
      <c r="D13" s="67" t="s">
        <v>33</v>
      </c>
      <c r="E13" s="115" t="s">
        <v>34</v>
      </c>
      <c r="F13" s="67" t="s">
        <v>15</v>
      </c>
      <c r="G13" s="68" t="s">
        <v>16</v>
      </c>
      <c r="H13" s="564">
        <f>'Прайс повний'!I13</f>
        <v>23.65</v>
      </c>
      <c r="I13" s="37">
        <f>'Прайс повний'!J13</f>
        <v>23.65</v>
      </c>
      <c r="J13" s="374"/>
      <c r="K13" s="311">
        <v>8302</v>
      </c>
      <c r="L13" s="1"/>
      <c r="M13" s="27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252" s="27" customFormat="1" ht="102.75" customHeight="1" x14ac:dyDescent="0.2">
      <c r="A14" s="425"/>
      <c r="B14" s="533" t="s">
        <v>841</v>
      </c>
      <c r="C14" s="534" t="s">
        <v>790</v>
      </c>
      <c r="D14" s="399" t="s">
        <v>858</v>
      </c>
      <c r="E14" s="128" t="s">
        <v>74</v>
      </c>
      <c r="F14" s="69" t="s">
        <v>842</v>
      </c>
      <c r="G14" s="70" t="s">
        <v>16</v>
      </c>
      <c r="H14" s="570">
        <f>'Прайс повний'!I14</f>
        <v>40.97</v>
      </c>
      <c r="I14" s="71">
        <f>'Прайс повний'!J14</f>
        <v>40.97</v>
      </c>
      <c r="J14" s="378"/>
      <c r="K14" s="312">
        <v>8302</v>
      </c>
      <c r="M14" s="1"/>
    </row>
    <row r="15" spans="1:252" ht="63.75" customHeight="1" x14ac:dyDescent="0.25">
      <c r="A15" s="426"/>
      <c r="B15" s="535" t="str">
        <f>'Прайс повний'!B15</f>
        <v xml:space="preserve">02/8.3 </v>
      </c>
      <c r="C15" s="536" t="str">
        <f>'Прайс повний'!C15</f>
        <v>OC</v>
      </c>
      <c r="D15" s="34" t="str">
        <f>'Прайс повний'!E15</f>
        <v>Тримач дроту металевий</v>
      </c>
      <c r="E15" s="35" t="str">
        <f>'Прайс повний'!A15</f>
        <v>02 001</v>
      </c>
      <c r="F15" s="34" t="str">
        <f>'Прайс повний'!F15</f>
        <v>Сталь, гальванічно оцинкована, товщина 2.5 мм</v>
      </c>
      <c r="G15" s="36" t="str">
        <f>'Прайс повний'!G15</f>
        <v>шт.</v>
      </c>
      <c r="H15" s="571">
        <f>'Прайс повний'!I15</f>
        <v>36.81</v>
      </c>
      <c r="I15" s="37">
        <f>'Прайс повний'!J15</f>
        <v>36.81</v>
      </c>
      <c r="J15" s="374"/>
      <c r="K15" s="313">
        <v>8302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252" ht="69.75" customHeight="1" x14ac:dyDescent="0.25">
      <c r="A16" s="424"/>
      <c r="B16" s="537" t="str">
        <f>'Прайс повний'!B16</f>
        <v xml:space="preserve">02/8.3 </v>
      </c>
      <c r="C16" s="532" t="str">
        <f>'Прайс повний'!C16</f>
        <v>Cu</v>
      </c>
      <c r="D16" s="67" t="str">
        <f>'Прайс повний'!E16</f>
        <v>Тримач дроту металевий (мідь)</v>
      </c>
      <c r="E16" s="66" t="str">
        <f>'Прайс повний'!A16</f>
        <v>02 011</v>
      </c>
      <c r="F16" s="67" t="str">
        <f>'Прайс повний'!F16</f>
        <v>Мідь, товщина 2,5мм</v>
      </c>
      <c r="G16" s="68" t="str">
        <f>'Прайс повний'!G16</f>
        <v>шт.</v>
      </c>
      <c r="H16" s="564">
        <f>'Прайс повний'!I16</f>
        <v>114.69</v>
      </c>
      <c r="I16" s="37">
        <f>'Прайс повний'!J16</f>
        <v>114.69</v>
      </c>
      <c r="J16" s="374"/>
      <c r="K16" s="313">
        <v>7419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ht="69.75" customHeight="1" x14ac:dyDescent="0.25">
      <c r="A17" s="424"/>
      <c r="B17" s="537" t="str">
        <f>'Прайс повний'!B17</f>
        <v xml:space="preserve">02/16.3 </v>
      </c>
      <c r="C17" s="532" t="str">
        <f>'Прайс повний'!C17</f>
        <v>OC</v>
      </c>
      <c r="D17" s="67" t="str">
        <f>'Прайс повний'!E17</f>
        <v>Тримач блискавкоприймача</v>
      </c>
      <c r="E17" s="66" t="str">
        <f>'Прайс повний'!A17</f>
        <v>02 002</v>
      </c>
      <c r="F17" s="67" t="str">
        <f>'Прайс повний'!F17</f>
        <v>Сталь, гальванічно оцинкована, товщина 2.5 мм</v>
      </c>
      <c r="G17" s="68" t="str">
        <f>'Прайс повний'!G17</f>
        <v>шт.</v>
      </c>
      <c r="H17" s="564">
        <f>'Прайс повний'!I17</f>
        <v>42.25</v>
      </c>
      <c r="I17" s="37">
        <f>'Прайс повний'!J17</f>
        <v>42.25</v>
      </c>
      <c r="J17" s="374"/>
      <c r="K17" s="313">
        <v>8302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ht="68.25" customHeight="1" x14ac:dyDescent="0.25">
      <c r="A18" s="424"/>
      <c r="B18" s="537" t="str">
        <f>'Прайс повний'!B18</f>
        <v xml:space="preserve">02/0.2 </v>
      </c>
      <c r="C18" s="532" t="str">
        <f>'Прайс повний'!C18</f>
        <v>OC</v>
      </c>
      <c r="D18" s="67" t="str">
        <f>'Прайс повний'!E18</f>
        <v>Тримач полоси металевий</v>
      </c>
      <c r="E18" s="66" t="str">
        <f>'Прайс повний'!A18</f>
        <v>02 003</v>
      </c>
      <c r="F18" s="67" t="str">
        <f>'Прайс повний'!F18</f>
        <v>Сталь, гальванічно оцинкована, товщина 2.5 мм</v>
      </c>
      <c r="G18" s="68" t="str">
        <f>'Прайс повний'!G18</f>
        <v>шт.</v>
      </c>
      <c r="H18" s="564">
        <f>'Прайс повний'!I18</f>
        <v>32.409999999999997</v>
      </c>
      <c r="I18" s="37">
        <f>'Прайс повний'!J18</f>
        <v>32.409999999999997</v>
      </c>
      <c r="J18" s="374"/>
      <c r="K18" s="313">
        <v>8302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ht="69.75" customHeight="1" x14ac:dyDescent="0.25">
      <c r="A19" s="424"/>
      <c r="B19" s="537" t="str">
        <f>'Прайс повний'!B19</f>
        <v xml:space="preserve">02/0.3 </v>
      </c>
      <c r="C19" s="532" t="str">
        <f>'Прайс повний'!C19</f>
        <v>Cu</v>
      </c>
      <c r="D19" s="67" t="str">
        <f>'Прайс повний'!E19</f>
        <v>Тримач полоси металевий (мідь)</v>
      </c>
      <c r="E19" s="66" t="str">
        <f>'Прайс повний'!A19</f>
        <v>02 013</v>
      </c>
      <c r="F19" s="67" t="str">
        <f>'Прайс повний'!F19</f>
        <v>Мідь, товщина 2,5мм</v>
      </c>
      <c r="G19" s="68" t="str">
        <f>'Прайс повний'!G19</f>
        <v>шт.</v>
      </c>
      <c r="H19" s="564">
        <f>'Прайс повний'!I19</f>
        <v>101.59</v>
      </c>
      <c r="I19" s="37">
        <f>'Прайс повний'!J19</f>
        <v>101.59</v>
      </c>
      <c r="J19" s="374"/>
      <c r="K19" s="313">
        <v>7419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71.25" customHeight="1" x14ac:dyDescent="0.25">
      <c r="A20" s="424"/>
      <c r="B20" s="537" t="str">
        <f>'Прайс повний'!B20</f>
        <v xml:space="preserve">02/40.2 </v>
      </c>
      <c r="C20" s="532" t="str">
        <f>'Прайс повний'!C20</f>
        <v>OC</v>
      </c>
      <c r="D20" s="67" t="str">
        <f>'Прайс повний'!E20</f>
        <v>Тримач полоси 40мм металевий</v>
      </c>
      <c r="E20" s="66" t="str">
        <f>'Прайс повний'!A20</f>
        <v>02 004</v>
      </c>
      <c r="F20" s="67" t="str">
        <f>'Прайс повний'!F20</f>
        <v>Сталь, гальванічно оцинкована, товщина 2.5 мм</v>
      </c>
      <c r="G20" s="68" t="str">
        <f>'Прайс повний'!G20</f>
        <v>шт.</v>
      </c>
      <c r="H20" s="564">
        <f>'Прайс повний'!I20</f>
        <v>40.32</v>
      </c>
      <c r="I20" s="37">
        <f>'Прайс повний'!J20</f>
        <v>40.32</v>
      </c>
      <c r="J20" s="374"/>
      <c r="K20" s="313">
        <v>8302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ht="71.25" customHeight="1" x14ac:dyDescent="0.25">
      <c r="A21" s="424"/>
      <c r="B21" s="537" t="str">
        <f>'Прайс повний'!B21</f>
        <v xml:space="preserve">02/8.1 </v>
      </c>
      <c r="C21" s="532" t="str">
        <f>'Прайс повний'!C21</f>
        <v>OC</v>
      </c>
      <c r="D21" s="67" t="str">
        <f>'Прайс повний'!E21</f>
        <v>Скоба тримача дроту</v>
      </c>
      <c r="E21" s="66" t="str">
        <f>'Прайс повний'!A21</f>
        <v>02 008</v>
      </c>
      <c r="F21" s="67" t="str">
        <f>'Прайс повний'!F21</f>
        <v>Для кріплення дроту до стіни</v>
      </c>
      <c r="G21" s="68" t="str">
        <f>'Прайс повний'!G21</f>
        <v>шт.</v>
      </c>
      <c r="H21" s="564">
        <f>'Прайс повний'!I21</f>
        <v>10.3</v>
      </c>
      <c r="I21" s="37">
        <f>'Прайс повний'!J21</f>
        <v>10.3</v>
      </c>
      <c r="J21" s="374"/>
      <c r="K21" s="313">
        <v>8302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ht="71.25" customHeight="1" x14ac:dyDescent="0.25">
      <c r="A22" s="424"/>
      <c r="B22" s="537" t="str">
        <f>'Прайс повний'!B22</f>
        <v xml:space="preserve">02/16.1 </v>
      </c>
      <c r="C22" s="532" t="str">
        <f>'Прайс повний'!C22</f>
        <v>OC</v>
      </c>
      <c r="D22" s="67" t="str">
        <f>'Прайс повний'!E22</f>
        <v>Скоба тримача блискавкоприймача</v>
      </c>
      <c r="E22" s="66" t="str">
        <f>'Прайс повний'!A22</f>
        <v>02 016</v>
      </c>
      <c r="F22" s="67" t="str">
        <f>'Прайс повний'!F22</f>
        <v>Для кріплення блискавкоприймача до стіни</v>
      </c>
      <c r="G22" s="68" t="str">
        <f>'Прайс повний'!G22</f>
        <v>шт.</v>
      </c>
      <c r="H22" s="564">
        <f>'Прайс повний'!I22</f>
        <v>11.15</v>
      </c>
      <c r="I22" s="37">
        <f>'Прайс повний'!J22</f>
        <v>11.15</v>
      </c>
      <c r="J22" s="374"/>
      <c r="K22" s="313">
        <v>8302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ht="81" customHeight="1" x14ac:dyDescent="0.25">
      <c r="A23" s="424"/>
      <c r="B23" s="537" t="s">
        <v>35</v>
      </c>
      <c r="C23" s="532" t="s">
        <v>36</v>
      </c>
      <c r="D23" s="67" t="s">
        <v>37</v>
      </c>
      <c r="E23" s="66" t="s">
        <v>38</v>
      </c>
      <c r="F23" s="67" t="s">
        <v>39</v>
      </c>
      <c r="G23" s="68" t="str">
        <f>'Прайс повний'!G25</f>
        <v>шт.</v>
      </c>
      <c r="H23" s="564">
        <f>'Прайс повний'!I23</f>
        <v>66.59</v>
      </c>
      <c r="I23" s="37">
        <f>'Прайс повний'!J23</f>
        <v>66.59</v>
      </c>
      <c r="J23" s="374"/>
      <c r="K23" s="313">
        <v>8302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77.25" customHeight="1" x14ac:dyDescent="0.25">
      <c r="A24" s="424"/>
      <c r="B24" s="537" t="s">
        <v>40</v>
      </c>
      <c r="C24" s="532" t="s">
        <v>36</v>
      </c>
      <c r="D24" s="67" t="s">
        <v>41</v>
      </c>
      <c r="E24" s="66" t="s">
        <v>42</v>
      </c>
      <c r="F24" s="67" t="s">
        <v>43</v>
      </c>
      <c r="G24" s="68" t="str">
        <f>'Прайс повний'!G26</f>
        <v>шт.</v>
      </c>
      <c r="H24" s="564">
        <f>'Прайс повний'!I24</f>
        <v>70.2</v>
      </c>
      <c r="I24" s="37">
        <f>'Прайс повний'!J24</f>
        <v>70.2</v>
      </c>
      <c r="J24" s="374"/>
      <c r="K24" s="313">
        <v>8302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24.75" customHeight="1" x14ac:dyDescent="0.25">
      <c r="A25" s="420"/>
      <c r="B25" s="774" t="s">
        <v>44</v>
      </c>
      <c r="C25" s="538" t="s">
        <v>45</v>
      </c>
      <c r="D25" s="297" t="s">
        <v>46</v>
      </c>
      <c r="E25" s="72" t="s">
        <v>47</v>
      </c>
      <c r="F25" s="297" t="s">
        <v>48</v>
      </c>
      <c r="G25" s="73" t="s">
        <v>16</v>
      </c>
      <c r="H25" s="572">
        <f>'Прайс повний'!I25</f>
        <v>21.54</v>
      </c>
      <c r="I25" s="74">
        <f>'Прайс повний'!J25</f>
        <v>21.54</v>
      </c>
      <c r="J25" s="379"/>
      <c r="K25" s="306">
        <v>8302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24.75" customHeight="1" x14ac:dyDescent="0.25">
      <c r="A26" s="421"/>
      <c r="B26" s="788"/>
      <c r="C26" s="527" t="s">
        <v>49</v>
      </c>
      <c r="D26" s="293" t="s">
        <v>50</v>
      </c>
      <c r="E26" s="75" t="s">
        <v>51</v>
      </c>
      <c r="F26" s="768" t="s">
        <v>52</v>
      </c>
      <c r="G26" s="56" t="s">
        <v>16</v>
      </c>
      <c r="H26" s="567">
        <f>'Прайс повний'!I26</f>
        <v>28.44</v>
      </c>
      <c r="I26" s="57">
        <f>'Прайс повний'!J26</f>
        <v>28.44</v>
      </c>
      <c r="J26" s="375"/>
      <c r="K26" s="307">
        <v>8302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24.75" customHeight="1" x14ac:dyDescent="0.25">
      <c r="A27" s="421"/>
      <c r="B27" s="788"/>
      <c r="C27" s="527" t="s">
        <v>53</v>
      </c>
      <c r="D27" s="293" t="s">
        <v>54</v>
      </c>
      <c r="E27" s="75" t="s">
        <v>55</v>
      </c>
      <c r="F27" s="786"/>
      <c r="G27" s="56" t="s">
        <v>16</v>
      </c>
      <c r="H27" s="567">
        <f>'Прайс повний'!I27</f>
        <v>28.44</v>
      </c>
      <c r="I27" s="57">
        <f>'Прайс повний'!J27</f>
        <v>28.44</v>
      </c>
      <c r="J27" s="375"/>
      <c r="K27" s="307">
        <v>8302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24.75" customHeight="1" x14ac:dyDescent="0.25">
      <c r="A28" s="421"/>
      <c r="B28" s="788"/>
      <c r="C28" s="527" t="s">
        <v>56</v>
      </c>
      <c r="D28" s="293" t="s">
        <v>57</v>
      </c>
      <c r="E28" s="75" t="s">
        <v>58</v>
      </c>
      <c r="F28" s="786"/>
      <c r="G28" s="56" t="s">
        <v>16</v>
      </c>
      <c r="H28" s="567">
        <f>'Прайс повний'!I28</f>
        <v>28.44</v>
      </c>
      <c r="I28" s="57">
        <f>'Прайс повний'!J28</f>
        <v>28.44</v>
      </c>
      <c r="J28" s="375"/>
      <c r="K28" s="307">
        <v>8302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24.75" customHeight="1" x14ac:dyDescent="0.25">
      <c r="A29" s="422"/>
      <c r="B29" s="528" t="str">
        <f>'Прайс повний'!B29</f>
        <v>07</v>
      </c>
      <c r="C29" s="528" t="str">
        <f>'Прайс повний'!C29</f>
        <v>CU</v>
      </c>
      <c r="D29" s="58" t="str">
        <f>'Прайс повний'!E29</f>
        <v>Тримач універсальний мідний</v>
      </c>
      <c r="E29" s="59" t="str">
        <f>'Прайс повний'!A29</f>
        <v>07 100</v>
      </c>
      <c r="F29" s="58" t="s">
        <v>59</v>
      </c>
      <c r="G29" s="60" t="s">
        <v>16</v>
      </c>
      <c r="H29" s="573">
        <f>'Прайс повний'!I29</f>
        <v>77.489999999999995</v>
      </c>
      <c r="I29" s="45">
        <f>'Прайс повний'!J29</f>
        <v>77.489999999999995</v>
      </c>
      <c r="J29" s="376"/>
      <c r="K29" s="308">
        <v>8302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24.75" customHeight="1" x14ac:dyDescent="0.25">
      <c r="A30" s="420"/>
      <c r="B30" s="789" t="s">
        <v>60</v>
      </c>
      <c r="C30" s="525" t="s">
        <v>45</v>
      </c>
      <c r="D30" s="295" t="s">
        <v>61</v>
      </c>
      <c r="E30" s="76" t="s">
        <v>62</v>
      </c>
      <c r="F30" s="295" t="s">
        <v>63</v>
      </c>
      <c r="G30" s="77" t="s">
        <v>16</v>
      </c>
      <c r="H30" s="574">
        <f>'Прайс повний'!I30</f>
        <v>27.05</v>
      </c>
      <c r="I30" s="74">
        <f>'Прайс повний'!J30</f>
        <v>27.05</v>
      </c>
      <c r="J30" s="379"/>
      <c r="K30" s="306">
        <v>8302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24.75" customHeight="1" x14ac:dyDescent="0.25">
      <c r="A31" s="421"/>
      <c r="B31" s="788"/>
      <c r="C31" s="539" t="s">
        <v>49</v>
      </c>
      <c r="D31" s="296" t="s">
        <v>64</v>
      </c>
      <c r="E31" s="55" t="s">
        <v>65</v>
      </c>
      <c r="F31" s="800" t="s">
        <v>66</v>
      </c>
      <c r="G31" s="61" t="s">
        <v>16</v>
      </c>
      <c r="H31" s="575">
        <f>'Прайс повний'!I31</f>
        <v>33.6</v>
      </c>
      <c r="I31" s="57">
        <f>'Прайс повний'!J31</f>
        <v>33.6</v>
      </c>
      <c r="J31" s="375"/>
      <c r="K31" s="307">
        <v>8302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24.75" customHeight="1" x14ac:dyDescent="0.25">
      <c r="A32" s="421"/>
      <c r="B32" s="788"/>
      <c r="C32" s="539" t="s">
        <v>53</v>
      </c>
      <c r="D32" s="296" t="s">
        <v>67</v>
      </c>
      <c r="E32" s="55" t="s">
        <v>68</v>
      </c>
      <c r="F32" s="786"/>
      <c r="G32" s="61" t="s">
        <v>16</v>
      </c>
      <c r="H32" s="575">
        <f>'Прайс повний'!I32</f>
        <v>33.6</v>
      </c>
      <c r="I32" s="57">
        <f>'Прайс повний'!J32</f>
        <v>33.6</v>
      </c>
      <c r="J32" s="375"/>
      <c r="K32" s="307">
        <v>8302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24.75" customHeight="1" x14ac:dyDescent="0.25">
      <c r="A33" s="422"/>
      <c r="B33" s="790"/>
      <c r="C33" s="540" t="s">
        <v>56</v>
      </c>
      <c r="D33" s="42" t="s">
        <v>69</v>
      </c>
      <c r="E33" s="43" t="s">
        <v>70</v>
      </c>
      <c r="F33" s="787"/>
      <c r="G33" s="44" t="s">
        <v>16</v>
      </c>
      <c r="H33" s="576">
        <f>'Прайс повний'!I33</f>
        <v>33.6</v>
      </c>
      <c r="I33" s="45">
        <f>'Прайс повний'!J33</f>
        <v>33.6</v>
      </c>
      <c r="J33" s="376"/>
      <c r="K33" s="308">
        <v>8302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74.25" customHeight="1" x14ac:dyDescent="0.25">
      <c r="A34" s="424"/>
      <c r="B34" s="541" t="s">
        <v>71</v>
      </c>
      <c r="C34" s="536" t="s">
        <v>72</v>
      </c>
      <c r="D34" s="34" t="s">
        <v>73</v>
      </c>
      <c r="E34" s="78" t="s">
        <v>74</v>
      </c>
      <c r="F34" s="34" t="s">
        <v>75</v>
      </c>
      <c r="G34" s="36" t="s">
        <v>16</v>
      </c>
      <c r="H34" s="571">
        <f>'Прайс повний'!I34</f>
        <v>39.76</v>
      </c>
      <c r="I34" s="37">
        <f>'Прайс повний'!J34</f>
        <v>39.76</v>
      </c>
      <c r="J34" s="374"/>
      <c r="K34" s="313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24.75" customHeight="1" x14ac:dyDescent="0.25">
      <c r="A35" s="420"/>
      <c r="B35" s="542" t="str">
        <f>'Прайс повний'!B35</f>
        <v xml:space="preserve">01/8/10 </v>
      </c>
      <c r="C35" s="538" t="str">
        <f>'Прайс повний'!C35</f>
        <v>OC, PL</v>
      </c>
      <c r="D35" s="297" t="str">
        <f>'Прайс повний'!E35</f>
        <v>Тримач дроту з дюбелем 100</v>
      </c>
      <c r="E35" s="76" t="str">
        <f>'Прайс повний'!A35</f>
        <v>01 100</v>
      </c>
      <c r="F35" s="773" t="s">
        <v>76</v>
      </c>
      <c r="G35" s="73" t="s">
        <v>16</v>
      </c>
      <c r="H35" s="572">
        <f>'Прайс повний'!I35</f>
        <v>19.2</v>
      </c>
      <c r="I35" s="74">
        <f>'Прайс повний'!J35</f>
        <v>19.2</v>
      </c>
      <c r="J35" s="379"/>
      <c r="K35" s="306">
        <v>8302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24.75" customHeight="1" x14ac:dyDescent="0.25">
      <c r="A36" s="421"/>
      <c r="B36" s="527" t="str">
        <f>'Прайс повний'!B36</f>
        <v xml:space="preserve">01/8/14 </v>
      </c>
      <c r="C36" s="527" t="str">
        <f>'Прайс повний'!C36</f>
        <v>OC, PL</v>
      </c>
      <c r="D36" s="293" t="str">
        <f>'Прайс повний'!E36</f>
        <v>Тримач дроту з дюбелем 140</v>
      </c>
      <c r="E36" s="55" t="str">
        <f>'Прайс повний'!A36</f>
        <v>01 140</v>
      </c>
      <c r="F36" s="786"/>
      <c r="G36" s="56" t="s">
        <v>16</v>
      </c>
      <c r="H36" s="567">
        <f>'Прайс повний'!I36</f>
        <v>20.100000000000001</v>
      </c>
      <c r="I36" s="57">
        <f>'Прайс повний'!J36</f>
        <v>20.100000000000001</v>
      </c>
      <c r="J36" s="375"/>
      <c r="K36" s="307">
        <v>8302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24.75" customHeight="1" x14ac:dyDescent="0.25">
      <c r="A37" s="422"/>
      <c r="B37" s="528" t="str">
        <f>'Прайс повний'!B37</f>
        <v xml:space="preserve">01/8/20 </v>
      </c>
      <c r="C37" s="528" t="str">
        <f>'Прайс повний'!C37</f>
        <v>OC, PL</v>
      </c>
      <c r="D37" s="58" t="str">
        <f>'Прайс повний'!E37</f>
        <v>Тримач дроту з дюбелем 200</v>
      </c>
      <c r="E37" s="43" t="str">
        <f>'Прайс повний'!A37</f>
        <v>01 200</v>
      </c>
      <c r="F37" s="787"/>
      <c r="G37" s="60" t="s">
        <v>16</v>
      </c>
      <c r="H37" s="568">
        <f>'Прайс повний'!I37</f>
        <v>24.8</v>
      </c>
      <c r="I37" s="45">
        <f>'Прайс повний'!J37</f>
        <v>24.8</v>
      </c>
      <c r="J37" s="376"/>
      <c r="K37" s="308">
        <v>8302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32.25" customHeight="1" x14ac:dyDescent="0.25">
      <c r="A38" s="420"/>
      <c r="B38" s="525" t="str">
        <f>'Прайс повний'!B38</f>
        <v xml:space="preserve">02/8/10 </v>
      </c>
      <c r="C38" s="525" t="str">
        <f>'Прайс повний'!C38</f>
        <v>OC</v>
      </c>
      <c r="D38" s="295" t="str">
        <f>'Прайс повний'!E38</f>
        <v>Тримач дроту металевий з дюбелем 100</v>
      </c>
      <c r="E38" s="76" t="str">
        <f>'Прайс повний'!A38</f>
        <v>02 101</v>
      </c>
      <c r="F38" s="781" t="s">
        <v>76</v>
      </c>
      <c r="G38" s="77" t="s">
        <v>16</v>
      </c>
      <c r="H38" s="574">
        <f>'Прайс повний'!I38</f>
        <v>46.03</v>
      </c>
      <c r="I38" s="74">
        <f>'Прайс повний'!J38</f>
        <v>46.03</v>
      </c>
      <c r="J38" s="379"/>
      <c r="K38" s="306">
        <v>8302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28.5" customHeight="1" x14ac:dyDescent="0.25">
      <c r="A39" s="421"/>
      <c r="B39" s="539" t="str">
        <f>'Прайс повний'!B39</f>
        <v xml:space="preserve">02/8/14 </v>
      </c>
      <c r="C39" s="539" t="str">
        <f>'Прайс повний'!C39</f>
        <v>ОС</v>
      </c>
      <c r="D39" s="296" t="str">
        <f>'Прайс повний'!E39</f>
        <v>Тримач дроту металевий з дюбелем 140</v>
      </c>
      <c r="E39" s="55" t="str">
        <f>'Прайс повний'!A39</f>
        <v>02 141</v>
      </c>
      <c r="F39" s="786"/>
      <c r="G39" s="61" t="s">
        <v>16</v>
      </c>
      <c r="H39" s="575">
        <f>'Прайс повний'!I39</f>
        <v>48.93</v>
      </c>
      <c r="I39" s="57">
        <f>'Прайс повний'!J39</f>
        <v>48.93</v>
      </c>
      <c r="J39" s="375"/>
      <c r="K39" s="307">
        <v>8302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27" customHeight="1" x14ac:dyDescent="0.25">
      <c r="A40" s="422"/>
      <c r="B40" s="540" t="str">
        <f>'Прайс повний'!B40</f>
        <v xml:space="preserve">02/8/20 </v>
      </c>
      <c r="C40" s="540" t="str">
        <f>'Прайс повний'!C40</f>
        <v>ОС</v>
      </c>
      <c r="D40" s="42" t="str">
        <f>'Прайс повний'!E40</f>
        <v>Тримач дроту металевий з дюбелем 200</v>
      </c>
      <c r="E40" s="43" t="str">
        <f>'Прайс повний'!A40</f>
        <v>02 201</v>
      </c>
      <c r="F40" s="787"/>
      <c r="G40" s="44" t="s">
        <v>16</v>
      </c>
      <c r="H40" s="576">
        <f>'Прайс повний'!I40</f>
        <v>51.63</v>
      </c>
      <c r="I40" s="45">
        <f>'Прайс повний'!J40</f>
        <v>51.63</v>
      </c>
      <c r="J40" s="376"/>
      <c r="K40" s="308">
        <v>8302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s="722" customFormat="1" ht="60" customHeight="1" x14ac:dyDescent="0.25">
      <c r="A41" s="421"/>
      <c r="B41" s="540" t="str">
        <f>'Прайс повний'!B41</f>
        <v>02/02/1</v>
      </c>
      <c r="C41" s="540" t="str">
        <f>'Прайс повний'!C41</f>
        <v>Ni</v>
      </c>
      <c r="D41" s="720" t="str">
        <f>'Прайс повний'!E41</f>
        <v>Тримач дроту Niro з дюбелем А=90mm</v>
      </c>
      <c r="E41" s="43" t="str">
        <f>'Прайс повний'!A41</f>
        <v>02 / 021</v>
      </c>
      <c r="F41" s="755" t="str">
        <f>'Прайс повний'!F41</f>
        <v>Для прокладання дроту d8mm по стінах без утеплення , шпилька L=60мм з дюбелем в комплекті</v>
      </c>
      <c r="G41" s="44" t="s">
        <v>16</v>
      </c>
      <c r="H41" s="576">
        <f>'Прайс повний'!I41</f>
        <v>35.700000000000003</v>
      </c>
      <c r="I41" s="45">
        <f>'Прайс повний'!J41</f>
        <v>35.700000000000003</v>
      </c>
      <c r="J41" s="375"/>
      <c r="K41" s="307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26.25" customHeight="1" x14ac:dyDescent="0.25">
      <c r="A42" s="420"/>
      <c r="B42" s="543" t="str">
        <f>'Прайс повний'!B42</f>
        <v>02/16/10</v>
      </c>
      <c r="C42" s="525" t="str">
        <f>'Прайс повний'!C42</f>
        <v>ОС</v>
      </c>
      <c r="D42" s="295" t="str">
        <f>'Прайс повний'!E42</f>
        <v>Тримач блискавкоприймача з дюбелем 100</v>
      </c>
      <c r="E42" s="76" t="str">
        <f>'Прайс повний'!A42</f>
        <v>02 102</v>
      </c>
      <c r="F42" s="781" t="s">
        <v>76</v>
      </c>
      <c r="G42" s="77" t="s">
        <v>16</v>
      </c>
      <c r="H42" s="574">
        <f>'Прайс повний'!I42</f>
        <v>51.47</v>
      </c>
      <c r="I42" s="74">
        <f>'Прайс повний'!J42</f>
        <v>51.47</v>
      </c>
      <c r="J42" s="379"/>
      <c r="K42" s="306">
        <v>8302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26.25" customHeight="1" x14ac:dyDescent="0.25">
      <c r="A43" s="421"/>
      <c r="B43" s="539" t="str">
        <f>'Прайс повний'!B43</f>
        <v>02/16/14</v>
      </c>
      <c r="C43" s="539" t="str">
        <f>'Прайс повний'!C43</f>
        <v>ОС</v>
      </c>
      <c r="D43" s="296" t="str">
        <f>'Прайс повний'!E43</f>
        <v>Тримач блискавкоприймача з дюбелем 140</v>
      </c>
      <c r="E43" s="55" t="str">
        <f>'Прайс повний'!A43</f>
        <v>02 142</v>
      </c>
      <c r="F43" s="786"/>
      <c r="G43" s="61" t="s">
        <v>16</v>
      </c>
      <c r="H43" s="575">
        <f>'Прайс повний'!I43</f>
        <v>54.37</v>
      </c>
      <c r="I43" s="57">
        <f>'Прайс повний'!J43</f>
        <v>54.37</v>
      </c>
      <c r="J43" s="375"/>
      <c r="K43" s="307">
        <v>8302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29.25" customHeight="1" x14ac:dyDescent="0.25">
      <c r="A44" s="422"/>
      <c r="B44" s="540" t="str">
        <f>'Прайс повний'!B44</f>
        <v xml:space="preserve">02/16/20 </v>
      </c>
      <c r="C44" s="540" t="str">
        <f>'Прайс повний'!C44</f>
        <v>ОС</v>
      </c>
      <c r="D44" s="42" t="str">
        <f>'Прайс повний'!E44</f>
        <v>Тримач блискавкоприймача з дюбелем 200</v>
      </c>
      <c r="E44" s="43" t="str">
        <f>'Прайс повний'!A44</f>
        <v>02 202</v>
      </c>
      <c r="F44" s="787"/>
      <c r="G44" s="44" t="s">
        <v>16</v>
      </c>
      <c r="H44" s="576">
        <f>'Прайс повний'!I44</f>
        <v>57.07</v>
      </c>
      <c r="I44" s="45">
        <f>'Прайс повний'!J44</f>
        <v>57.07</v>
      </c>
      <c r="J44" s="376"/>
      <c r="K44" s="308">
        <v>8302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29.25" customHeight="1" x14ac:dyDescent="0.25">
      <c r="A45" s="420"/>
      <c r="B45" s="525" t="str">
        <f>'Прайс повний'!B45</f>
        <v>02/0/10</v>
      </c>
      <c r="C45" s="525" t="str">
        <f>'Прайс повний'!C45</f>
        <v>ОС</v>
      </c>
      <c r="D45" s="295" t="str">
        <f>'Прайс повний'!E45</f>
        <v>Тримач полоси металевий з дюбелем 100</v>
      </c>
      <c r="E45" s="76" t="str">
        <f>'Прайс повний'!A45</f>
        <v>02 103</v>
      </c>
      <c r="F45" s="781" t="s">
        <v>76</v>
      </c>
      <c r="G45" s="77" t="s">
        <v>16</v>
      </c>
      <c r="H45" s="574">
        <f>'Прайс повний'!I45</f>
        <v>41.63</v>
      </c>
      <c r="I45" s="74">
        <f>'Прайс повний'!J45</f>
        <v>41.63</v>
      </c>
      <c r="J45" s="379"/>
      <c r="K45" s="306">
        <v>8302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ht="31.5" customHeight="1" x14ac:dyDescent="0.25">
      <c r="A46" s="421"/>
      <c r="B46" s="539" t="str">
        <f>'Прайс повний'!B46</f>
        <v>02/0/14</v>
      </c>
      <c r="C46" s="539" t="str">
        <f>'Прайс повний'!C46</f>
        <v>ОС</v>
      </c>
      <c r="D46" s="296" t="str">
        <f>'Прайс повний'!E46</f>
        <v>Тримач полоси металевий з дюбелем 140</v>
      </c>
      <c r="E46" s="55" t="str">
        <f>'Прайс повний'!A46</f>
        <v>02 143</v>
      </c>
      <c r="F46" s="786"/>
      <c r="G46" s="61" t="s">
        <v>16</v>
      </c>
      <c r="H46" s="575">
        <f>'Прайс повний'!I46</f>
        <v>44.53</v>
      </c>
      <c r="I46" s="57">
        <f>'Прайс повний'!J46</f>
        <v>44.53</v>
      </c>
      <c r="J46" s="375"/>
      <c r="K46" s="307">
        <v>8302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32.25" customHeight="1" x14ac:dyDescent="0.25">
      <c r="A47" s="421"/>
      <c r="B47" s="539" t="str">
        <f>'Прайс повний'!B47</f>
        <v>02/0/20</v>
      </c>
      <c r="C47" s="539" t="str">
        <f>'Прайс повний'!C47</f>
        <v>ОС</v>
      </c>
      <c r="D47" s="296" t="str">
        <f>'Прайс повний'!E47</f>
        <v>Тримач полоси металевий з дюбелем 200</v>
      </c>
      <c r="E47" s="55" t="str">
        <f>'Прайс повний'!A47</f>
        <v>02 203</v>
      </c>
      <c r="F47" s="786"/>
      <c r="G47" s="61" t="s">
        <v>16</v>
      </c>
      <c r="H47" s="575">
        <f>'Прайс повний'!I47</f>
        <v>47.23</v>
      </c>
      <c r="I47" s="57">
        <f>'Прайс повний'!J47</f>
        <v>47.23</v>
      </c>
      <c r="J47" s="375"/>
      <c r="K47" s="307">
        <v>8302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27.75" customHeight="1" x14ac:dyDescent="0.25">
      <c r="A48" s="427"/>
      <c r="B48" s="789" t="s">
        <v>77</v>
      </c>
      <c r="C48" s="538" t="s">
        <v>78</v>
      </c>
      <c r="D48" s="297" t="s">
        <v>79</v>
      </c>
      <c r="E48" s="72" t="s">
        <v>80</v>
      </c>
      <c r="F48" s="297" t="s">
        <v>81</v>
      </c>
      <c r="G48" s="73" t="s">
        <v>16</v>
      </c>
      <c r="H48" s="572">
        <f>'Прайс повний'!I48</f>
        <v>55.29</v>
      </c>
      <c r="I48" s="74">
        <f>'Прайс повний'!J48</f>
        <v>55.29</v>
      </c>
      <c r="J48" s="379"/>
      <c r="K48" s="306">
        <v>8302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ht="27" customHeight="1" x14ac:dyDescent="0.25">
      <c r="A49" s="428"/>
      <c r="B49" s="775"/>
      <c r="C49" s="527" t="s">
        <v>82</v>
      </c>
      <c r="D49" s="293" t="s">
        <v>83</v>
      </c>
      <c r="E49" s="75" t="s">
        <v>84</v>
      </c>
      <c r="F49" s="768" t="s">
        <v>85</v>
      </c>
      <c r="G49" s="56" t="s">
        <v>16</v>
      </c>
      <c r="H49" s="567">
        <f>'Прайс повний'!I49</f>
        <v>71</v>
      </c>
      <c r="I49" s="57">
        <f>'Прайс повний'!J49</f>
        <v>71</v>
      </c>
      <c r="J49" s="375"/>
      <c r="K49" s="307">
        <v>8302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ht="27.75" customHeight="1" x14ac:dyDescent="0.25">
      <c r="A50" s="428"/>
      <c r="B50" s="775"/>
      <c r="C50" s="527" t="s">
        <v>86</v>
      </c>
      <c r="D50" s="293" t="s">
        <v>87</v>
      </c>
      <c r="E50" s="75" t="s">
        <v>88</v>
      </c>
      <c r="F50" s="777"/>
      <c r="G50" s="56" t="s">
        <v>16</v>
      </c>
      <c r="H50" s="567">
        <f>'Прайс повний'!I50</f>
        <v>71</v>
      </c>
      <c r="I50" s="57">
        <f>'Прайс повний'!J50</f>
        <v>71</v>
      </c>
      <c r="J50" s="375"/>
      <c r="K50" s="307">
        <v>8302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ht="24" customHeight="1" x14ac:dyDescent="0.25">
      <c r="A51" s="428"/>
      <c r="B51" s="775"/>
      <c r="C51" s="527" t="s">
        <v>89</v>
      </c>
      <c r="D51" s="293" t="s">
        <v>90</v>
      </c>
      <c r="E51" s="75" t="s">
        <v>91</v>
      </c>
      <c r="F51" s="777"/>
      <c r="G51" s="56" t="s">
        <v>16</v>
      </c>
      <c r="H51" s="567">
        <f>'Прайс повний'!I51</f>
        <v>71</v>
      </c>
      <c r="I51" s="57">
        <f>'Прайс повний'!J51</f>
        <v>71</v>
      </c>
      <c r="J51" s="375"/>
      <c r="K51" s="307">
        <v>8302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ht="23.25" customHeight="1" x14ac:dyDescent="0.25">
      <c r="A52" s="429"/>
      <c r="B52" s="528" t="s">
        <v>92</v>
      </c>
      <c r="C52" s="528" t="s">
        <v>93</v>
      </c>
      <c r="D52" s="58" t="s">
        <v>79</v>
      </c>
      <c r="E52" s="83" t="s">
        <v>94</v>
      </c>
      <c r="F52" s="58" t="s">
        <v>95</v>
      </c>
      <c r="G52" s="60" t="s">
        <v>16</v>
      </c>
      <c r="H52" s="568">
        <f>'Прайс повний'!I52</f>
        <v>181.36</v>
      </c>
      <c r="I52" s="45">
        <f>'Прайс повний'!J52</f>
        <v>181.36</v>
      </c>
      <c r="J52" s="376"/>
      <c r="K52" s="308">
        <v>7419</v>
      </c>
      <c r="L52" s="1"/>
      <c r="M52" s="27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s="27" customFormat="1" ht="45.75" customHeight="1" x14ac:dyDescent="0.25">
      <c r="A53" s="430"/>
      <c r="B53" s="544" t="s">
        <v>834</v>
      </c>
      <c r="C53" s="544" t="s">
        <v>790</v>
      </c>
      <c r="D53" s="84" t="s">
        <v>835</v>
      </c>
      <c r="E53" s="85" t="s">
        <v>836</v>
      </c>
      <c r="F53" s="299" t="s">
        <v>793</v>
      </c>
      <c r="G53" s="86" t="s">
        <v>16</v>
      </c>
      <c r="H53" s="577">
        <f>'Прайс повний'!I53</f>
        <v>78.2</v>
      </c>
      <c r="I53" s="87">
        <f>'Прайс повний'!J53</f>
        <v>78.2</v>
      </c>
      <c r="J53" s="380"/>
      <c r="K53" s="314">
        <v>8302</v>
      </c>
    </row>
    <row r="54" spans="1:31" s="27" customFormat="1" ht="31.5" customHeight="1" x14ac:dyDescent="0.25">
      <c r="A54" s="431"/>
      <c r="B54" s="545" t="s">
        <v>837</v>
      </c>
      <c r="C54" s="545" t="s">
        <v>203</v>
      </c>
      <c r="D54" s="88" t="s">
        <v>838</v>
      </c>
      <c r="E54" s="89" t="s">
        <v>839</v>
      </c>
      <c r="F54" s="300" t="s">
        <v>840</v>
      </c>
      <c r="G54" s="90" t="s">
        <v>16</v>
      </c>
      <c r="H54" s="578">
        <f>'Прайс повний'!I54</f>
        <v>145.75</v>
      </c>
      <c r="I54" s="91">
        <f>'Прайс повний'!J54</f>
        <v>145.75</v>
      </c>
      <c r="J54" s="381"/>
      <c r="K54" s="315">
        <v>8302</v>
      </c>
      <c r="M54" s="1"/>
    </row>
    <row r="55" spans="1:31" ht="24.75" customHeight="1" x14ac:dyDescent="0.25">
      <c r="A55" s="432"/>
      <c r="B55" s="780" t="s">
        <v>96</v>
      </c>
      <c r="C55" s="538" t="s">
        <v>45</v>
      </c>
      <c r="D55" s="297" t="s">
        <v>97</v>
      </c>
      <c r="E55" s="72" t="s">
        <v>98</v>
      </c>
      <c r="F55" s="297" t="s">
        <v>99</v>
      </c>
      <c r="G55" s="73" t="s">
        <v>16</v>
      </c>
      <c r="H55" s="572">
        <f>'Прайс повний'!I55</f>
        <v>61.43</v>
      </c>
      <c r="I55" s="74">
        <f>'Прайс повний'!J55</f>
        <v>61.43</v>
      </c>
      <c r="J55" s="379"/>
      <c r="K55" s="306">
        <v>8302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24.75" customHeight="1" x14ac:dyDescent="0.25">
      <c r="A56" s="433"/>
      <c r="B56" s="775"/>
      <c r="C56" s="527" t="s">
        <v>49</v>
      </c>
      <c r="D56" s="293" t="s">
        <v>100</v>
      </c>
      <c r="E56" s="75" t="s">
        <v>101</v>
      </c>
      <c r="F56" s="768" t="s">
        <v>102</v>
      </c>
      <c r="G56" s="56" t="s">
        <v>16</v>
      </c>
      <c r="H56" s="567">
        <f>'Прайс повний'!I56</f>
        <v>77.98</v>
      </c>
      <c r="I56" s="57">
        <f>'Прайс повний'!J56</f>
        <v>77.98</v>
      </c>
      <c r="J56" s="375"/>
      <c r="K56" s="307">
        <v>8302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ht="24.75" customHeight="1" x14ac:dyDescent="0.25">
      <c r="A57" s="433"/>
      <c r="B57" s="775"/>
      <c r="C57" s="527" t="s">
        <v>53</v>
      </c>
      <c r="D57" s="293" t="s">
        <v>103</v>
      </c>
      <c r="E57" s="75" t="s">
        <v>104</v>
      </c>
      <c r="F57" s="777"/>
      <c r="G57" s="56" t="s">
        <v>16</v>
      </c>
      <c r="H57" s="567">
        <f>'Прайс повний'!I57</f>
        <v>77.98</v>
      </c>
      <c r="I57" s="57">
        <f>'Прайс повний'!J57</f>
        <v>77.98</v>
      </c>
      <c r="J57" s="375"/>
      <c r="K57" s="307">
        <v>8302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ht="24.75" customHeight="1" x14ac:dyDescent="0.25">
      <c r="A58" s="433"/>
      <c r="B58" s="775"/>
      <c r="C58" s="527" t="s">
        <v>56</v>
      </c>
      <c r="D58" s="293" t="s">
        <v>105</v>
      </c>
      <c r="E58" s="75" t="s">
        <v>106</v>
      </c>
      <c r="F58" s="777"/>
      <c r="G58" s="56" t="s">
        <v>16</v>
      </c>
      <c r="H58" s="567">
        <f>'Прайс повний'!I58</f>
        <v>77.98</v>
      </c>
      <c r="I58" s="57">
        <f>'Прайс повний'!J58</f>
        <v>77.98</v>
      </c>
      <c r="J58" s="375"/>
      <c r="K58" s="307">
        <v>8302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ht="24" customHeight="1" x14ac:dyDescent="0.25">
      <c r="A59" s="429"/>
      <c r="B59" s="776"/>
      <c r="C59" s="528" t="s">
        <v>107</v>
      </c>
      <c r="D59" s="58" t="s">
        <v>108</v>
      </c>
      <c r="E59" s="43" t="s">
        <v>109</v>
      </c>
      <c r="F59" s="58" t="s">
        <v>110</v>
      </c>
      <c r="G59" s="60" t="s">
        <v>16</v>
      </c>
      <c r="H59" s="568">
        <f>'Прайс повний'!I59</f>
        <v>252</v>
      </c>
      <c r="I59" s="45">
        <f>'Прайс повний'!J59</f>
        <v>252</v>
      </c>
      <c r="J59" s="376"/>
      <c r="K59" s="308">
        <v>7419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ht="28.5" customHeight="1" x14ac:dyDescent="0.25">
      <c r="A60" s="433"/>
      <c r="B60" s="806" t="s">
        <v>111</v>
      </c>
      <c r="C60" s="527" t="s">
        <v>45</v>
      </c>
      <c r="D60" s="293" t="s">
        <v>112</v>
      </c>
      <c r="E60" s="75" t="s">
        <v>113</v>
      </c>
      <c r="F60" s="293" t="s">
        <v>114</v>
      </c>
      <c r="G60" s="56" t="s">
        <v>16</v>
      </c>
      <c r="H60" s="567">
        <f>'Прайс повний'!I60</f>
        <v>61.19</v>
      </c>
      <c r="I60" s="57">
        <f>'Прайс повний'!J60</f>
        <v>61.19</v>
      </c>
      <c r="J60" s="375"/>
      <c r="K60" s="307">
        <v>8302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29.25" customHeight="1" x14ac:dyDescent="0.25">
      <c r="A61" s="433"/>
      <c r="B61" s="775"/>
      <c r="C61" s="527" t="s">
        <v>49</v>
      </c>
      <c r="D61" s="293" t="s">
        <v>115</v>
      </c>
      <c r="E61" s="75" t="s">
        <v>116</v>
      </c>
      <c r="F61" s="768" t="s">
        <v>117</v>
      </c>
      <c r="G61" s="56" t="s">
        <v>16</v>
      </c>
      <c r="H61" s="579">
        <f>'Прайс повний'!I61</f>
        <v>81.540000000000006</v>
      </c>
      <c r="I61" s="57">
        <f>'Прайс повний'!J61</f>
        <v>81.540000000000006</v>
      </c>
      <c r="J61" s="375"/>
      <c r="K61" s="307">
        <v>8302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26.25" customHeight="1" x14ac:dyDescent="0.25">
      <c r="A62" s="433"/>
      <c r="B62" s="775"/>
      <c r="C62" s="527" t="s">
        <v>53</v>
      </c>
      <c r="D62" s="293" t="s">
        <v>118</v>
      </c>
      <c r="E62" s="75" t="s">
        <v>119</v>
      </c>
      <c r="F62" s="777"/>
      <c r="G62" s="56" t="s">
        <v>16</v>
      </c>
      <c r="H62" s="579">
        <f>'Прайс повний'!I62</f>
        <v>81.540000000000006</v>
      </c>
      <c r="I62" s="57">
        <f>'Прайс повний'!J62</f>
        <v>81.540000000000006</v>
      </c>
      <c r="J62" s="375"/>
      <c r="K62" s="307">
        <v>8302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ht="27.75" customHeight="1" x14ac:dyDescent="0.25">
      <c r="A63" s="433"/>
      <c r="B63" s="775"/>
      <c r="C63" s="527" t="s">
        <v>56</v>
      </c>
      <c r="D63" s="293" t="s">
        <v>120</v>
      </c>
      <c r="E63" s="75" t="s">
        <v>121</v>
      </c>
      <c r="F63" s="777"/>
      <c r="G63" s="56" t="s">
        <v>16</v>
      </c>
      <c r="H63" s="579">
        <f>'Прайс повний'!I63</f>
        <v>81.540000000000006</v>
      </c>
      <c r="I63" s="57">
        <f>'Прайс повний'!J63</f>
        <v>81.540000000000006</v>
      </c>
      <c r="J63" s="375"/>
      <c r="K63" s="316">
        <v>8302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608" t="s">
        <v>122</v>
      </c>
      <c r="B64" s="609"/>
      <c r="C64" s="610"/>
      <c r="D64" s="610"/>
      <c r="E64" s="610"/>
      <c r="F64" s="610"/>
      <c r="G64" s="610"/>
      <c r="H64" s="610"/>
      <c r="I64" s="611"/>
      <c r="J64" s="612"/>
      <c r="K64" s="61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37.5" customHeight="1" x14ac:dyDescent="0.25">
      <c r="A65" s="428"/>
      <c r="B65" s="807" t="s">
        <v>123</v>
      </c>
      <c r="C65" s="546" t="s">
        <v>124</v>
      </c>
      <c r="D65" s="298" t="s">
        <v>125</v>
      </c>
      <c r="E65" s="40" t="s">
        <v>126</v>
      </c>
      <c r="F65" s="298" t="s">
        <v>81</v>
      </c>
      <c r="G65" s="39" t="s">
        <v>16</v>
      </c>
      <c r="H65" s="580">
        <f>'Прайс повний'!I65</f>
        <v>38.42</v>
      </c>
      <c r="I65" s="38">
        <f>'Прайс повний'!J65</f>
        <v>38.42</v>
      </c>
      <c r="J65" s="382"/>
      <c r="K65" s="317">
        <v>8302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33" customHeight="1" x14ac:dyDescent="0.25">
      <c r="A66" s="428"/>
      <c r="B66" s="775"/>
      <c r="C66" s="546" t="s">
        <v>127</v>
      </c>
      <c r="D66" s="298" t="s">
        <v>128</v>
      </c>
      <c r="E66" s="40" t="s">
        <v>129</v>
      </c>
      <c r="F66" s="803" t="s">
        <v>85</v>
      </c>
      <c r="G66" s="39" t="s">
        <v>16</v>
      </c>
      <c r="H66" s="580">
        <f>'Прайс повний'!I66</f>
        <v>45.03</v>
      </c>
      <c r="I66" s="38">
        <f>'Прайс повний'!J66</f>
        <v>45.03</v>
      </c>
      <c r="J66" s="382"/>
      <c r="K66" s="318">
        <v>8302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39.75" customHeight="1" x14ac:dyDescent="0.25">
      <c r="A67" s="428"/>
      <c r="B67" s="775"/>
      <c r="C67" s="546" t="s">
        <v>130</v>
      </c>
      <c r="D67" s="298" t="s">
        <v>131</v>
      </c>
      <c r="E67" s="40" t="s">
        <v>132</v>
      </c>
      <c r="F67" s="804"/>
      <c r="G67" s="39" t="s">
        <v>16</v>
      </c>
      <c r="H67" s="580">
        <f>'Прайс повний'!I67</f>
        <v>45.03</v>
      </c>
      <c r="I67" s="38">
        <f>'Прайс повний'!J67</f>
        <v>45.03</v>
      </c>
      <c r="J67" s="382"/>
      <c r="K67" s="318">
        <v>8302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ht="37.5" customHeight="1" x14ac:dyDescent="0.25">
      <c r="A68" s="434"/>
      <c r="B68" s="776"/>
      <c r="C68" s="547" t="s">
        <v>133</v>
      </c>
      <c r="D68" s="28" t="s">
        <v>134</v>
      </c>
      <c r="E68" s="41" t="s">
        <v>135</v>
      </c>
      <c r="F68" s="805"/>
      <c r="G68" s="30" t="s">
        <v>16</v>
      </c>
      <c r="H68" s="581">
        <f>'Прайс повний'!I68</f>
        <v>45.03</v>
      </c>
      <c r="I68" s="31">
        <f>'Прайс повний'!J68</f>
        <v>45.03</v>
      </c>
      <c r="J68" s="383"/>
      <c r="K68" s="319">
        <v>8302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s="715" customFormat="1" ht="37.5" customHeight="1" x14ac:dyDescent="0.25">
      <c r="A69" s="770"/>
      <c r="B69" s="797" t="s">
        <v>1048</v>
      </c>
      <c r="C69" s="725" t="s">
        <v>78</v>
      </c>
      <c r="D69" s="713" t="s">
        <v>1049</v>
      </c>
      <c r="E69" s="724" t="s">
        <v>126</v>
      </c>
      <c r="F69" s="723" t="s">
        <v>1053</v>
      </c>
      <c r="G69" s="39" t="s">
        <v>16</v>
      </c>
      <c r="H69" s="580">
        <f>'Прайс повний'!I69</f>
        <v>38.42</v>
      </c>
      <c r="I69" s="38">
        <f>'Прайс повний'!J69</f>
        <v>38.42</v>
      </c>
      <c r="J69" s="382"/>
      <c r="K69" s="726">
        <v>8302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s="715" customFormat="1" ht="37.5" customHeight="1" x14ac:dyDescent="0.25">
      <c r="A70" s="771"/>
      <c r="B70" s="798"/>
      <c r="C70" s="714" t="s">
        <v>127</v>
      </c>
      <c r="D70" s="713" t="s">
        <v>1050</v>
      </c>
      <c r="E70" s="40" t="s">
        <v>129</v>
      </c>
      <c r="F70" s="801" t="s">
        <v>1054</v>
      </c>
      <c r="G70" s="39" t="s">
        <v>16</v>
      </c>
      <c r="H70" s="580">
        <f>'Прайс повний'!I70</f>
        <v>45.03</v>
      </c>
      <c r="I70" s="727">
        <f>'Прайс повний'!J70</f>
        <v>45.03</v>
      </c>
      <c r="J70" s="382"/>
      <c r="K70" s="318">
        <v>8302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s="715" customFormat="1" ht="37.5" customHeight="1" x14ac:dyDescent="0.25">
      <c r="A71" s="771"/>
      <c r="B71" s="798"/>
      <c r="C71" s="714" t="s">
        <v>130</v>
      </c>
      <c r="D71" s="713" t="s">
        <v>1051</v>
      </c>
      <c r="E71" s="40" t="s">
        <v>132</v>
      </c>
      <c r="F71" s="801"/>
      <c r="G71" s="39" t="s">
        <v>16</v>
      </c>
      <c r="H71" s="580">
        <f>'Прайс повний'!I71</f>
        <v>45.03</v>
      </c>
      <c r="I71" s="38">
        <f>'Прайс повний'!J71</f>
        <v>45.03</v>
      </c>
      <c r="J71" s="382"/>
      <c r="K71" s="318">
        <v>8302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s="715" customFormat="1" ht="37.5" customHeight="1" x14ac:dyDescent="0.25">
      <c r="A72" s="772"/>
      <c r="B72" s="799"/>
      <c r="C72" s="547" t="s">
        <v>133</v>
      </c>
      <c r="D72" s="28" t="s">
        <v>1052</v>
      </c>
      <c r="E72" s="41" t="s">
        <v>135</v>
      </c>
      <c r="F72" s="802"/>
      <c r="G72" s="30" t="s">
        <v>16</v>
      </c>
      <c r="H72" s="581">
        <f>'Прайс повний'!I72</f>
        <v>45.03</v>
      </c>
      <c r="I72" s="728">
        <f>'Прайс повний'!J72</f>
        <v>45.03</v>
      </c>
      <c r="J72" s="383"/>
      <c r="K72" s="319">
        <v>8302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s="25" customFormat="1" ht="94.5" customHeight="1" x14ac:dyDescent="0.25">
      <c r="A73" s="435"/>
      <c r="B73" s="530" t="s">
        <v>789</v>
      </c>
      <c r="C73" s="558" t="s">
        <v>790</v>
      </c>
      <c r="D73" s="46" t="s">
        <v>791</v>
      </c>
      <c r="E73" s="47" t="s">
        <v>792</v>
      </c>
      <c r="F73" s="712" t="s">
        <v>793</v>
      </c>
      <c r="G73" s="49" t="s">
        <v>16</v>
      </c>
      <c r="H73" s="590">
        <f>'Прайс повний'!I73</f>
        <v>59.7</v>
      </c>
      <c r="I73" s="50">
        <f>'Прайс повний'!J73</f>
        <v>59.7</v>
      </c>
      <c r="J73" s="387"/>
      <c r="K73" s="324">
        <v>8302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s="722" customFormat="1" ht="94.5" customHeight="1" x14ac:dyDescent="0.25">
      <c r="A74" s="729"/>
      <c r="B74" s="554" t="s">
        <v>1059</v>
      </c>
      <c r="C74" s="556" t="s">
        <v>203</v>
      </c>
      <c r="D74" s="101" t="s">
        <v>1060</v>
      </c>
      <c r="E74" s="327" t="s">
        <v>1061</v>
      </c>
      <c r="F74" s="721" t="s">
        <v>1062</v>
      </c>
      <c r="G74" s="49" t="s">
        <v>16</v>
      </c>
      <c r="H74" s="590">
        <f>'Прайс повний'!I74</f>
        <v>55.9</v>
      </c>
      <c r="I74" s="50">
        <f>'Прайс повний'!J74</f>
        <v>55.9</v>
      </c>
      <c r="J74" s="386"/>
      <c r="K74" s="323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33.75" customHeight="1" x14ac:dyDescent="0.25">
      <c r="A75" s="427"/>
      <c r="B75" s="780" t="s">
        <v>136</v>
      </c>
      <c r="C75" s="538" t="s">
        <v>45</v>
      </c>
      <c r="D75" s="297" t="s">
        <v>137</v>
      </c>
      <c r="E75" s="72" t="s">
        <v>138</v>
      </c>
      <c r="F75" s="297" t="s">
        <v>99</v>
      </c>
      <c r="G75" s="73" t="s">
        <v>16</v>
      </c>
      <c r="H75" s="582">
        <f>'Прайс повний'!I75</f>
        <v>47.93</v>
      </c>
      <c r="I75" s="74">
        <f>'Прайс повний'!J75</f>
        <v>47.93</v>
      </c>
      <c r="J75" s="379"/>
      <c r="K75" s="306">
        <v>8302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30" customHeight="1" x14ac:dyDescent="0.25">
      <c r="A76" s="428"/>
      <c r="B76" s="775"/>
      <c r="C76" s="527" t="s">
        <v>49</v>
      </c>
      <c r="D76" s="293" t="s">
        <v>139</v>
      </c>
      <c r="E76" s="75" t="s">
        <v>140</v>
      </c>
      <c r="F76" s="768" t="s">
        <v>102</v>
      </c>
      <c r="G76" s="56" t="s">
        <v>16</v>
      </c>
      <c r="H76" s="579">
        <f>'Прайс повний'!I76</f>
        <v>57.4</v>
      </c>
      <c r="I76" s="57">
        <f>'Прайс повний'!J76</f>
        <v>57.4</v>
      </c>
      <c r="J76" s="375"/>
      <c r="K76" s="307">
        <v>8302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30.75" customHeight="1" x14ac:dyDescent="0.25">
      <c r="A77" s="428"/>
      <c r="B77" s="775"/>
      <c r="C77" s="527" t="s">
        <v>53</v>
      </c>
      <c r="D77" s="293" t="s">
        <v>141</v>
      </c>
      <c r="E77" s="75" t="s">
        <v>142</v>
      </c>
      <c r="F77" s="777"/>
      <c r="G77" s="56" t="s">
        <v>16</v>
      </c>
      <c r="H77" s="579">
        <f>'Прайс повний'!I77</f>
        <v>57.4</v>
      </c>
      <c r="I77" s="57">
        <f>'Прайс повний'!J77</f>
        <v>57.4</v>
      </c>
      <c r="J77" s="375"/>
      <c r="K77" s="307">
        <v>8302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30.75" customHeight="1" x14ac:dyDescent="0.25">
      <c r="A78" s="434"/>
      <c r="B78" s="776"/>
      <c r="C78" s="528" t="s">
        <v>56</v>
      </c>
      <c r="D78" s="58" t="s">
        <v>143</v>
      </c>
      <c r="E78" s="83" t="s">
        <v>144</v>
      </c>
      <c r="F78" s="778"/>
      <c r="G78" s="60" t="s">
        <v>16</v>
      </c>
      <c r="H78" s="573">
        <f>'Прайс повний'!I78</f>
        <v>57.4</v>
      </c>
      <c r="I78" s="45">
        <f>'Прайс повний'!J78</f>
        <v>57.4</v>
      </c>
      <c r="J78" s="376"/>
      <c r="K78" s="308">
        <v>8302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28.5" customHeight="1" x14ac:dyDescent="0.25">
      <c r="A79" s="427"/>
      <c r="B79" s="774" t="s">
        <v>145</v>
      </c>
      <c r="C79" s="538" t="s">
        <v>45</v>
      </c>
      <c r="D79" s="297" t="s">
        <v>146</v>
      </c>
      <c r="E79" s="72" t="s">
        <v>147</v>
      </c>
      <c r="F79" s="297" t="s">
        <v>114</v>
      </c>
      <c r="G79" s="73" t="s">
        <v>16</v>
      </c>
      <c r="H79" s="582">
        <f>'Прайс повний'!I79</f>
        <v>55.48</v>
      </c>
      <c r="I79" s="74">
        <f>'Прайс повний'!J79</f>
        <v>55.48</v>
      </c>
      <c r="J79" s="379"/>
      <c r="K79" s="306">
        <v>8302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30" customHeight="1" x14ac:dyDescent="0.25">
      <c r="A80" s="428"/>
      <c r="B80" s="775"/>
      <c r="C80" s="527" t="s">
        <v>49</v>
      </c>
      <c r="D80" s="293" t="s">
        <v>148</v>
      </c>
      <c r="E80" s="75" t="s">
        <v>149</v>
      </c>
      <c r="F80" s="768" t="s">
        <v>117</v>
      </c>
      <c r="G80" s="56" t="s">
        <v>16</v>
      </c>
      <c r="H80" s="579">
        <f>'Прайс повний'!I80</f>
        <v>67.7</v>
      </c>
      <c r="I80" s="57">
        <f>'Прайс повний'!J80</f>
        <v>67.7</v>
      </c>
      <c r="J80" s="375"/>
      <c r="K80" s="307">
        <v>8302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29.25" customHeight="1" x14ac:dyDescent="0.25">
      <c r="A81" s="428"/>
      <c r="B81" s="775"/>
      <c r="C81" s="527" t="s">
        <v>53</v>
      </c>
      <c r="D81" s="293" t="s">
        <v>150</v>
      </c>
      <c r="E81" s="75" t="s">
        <v>151</v>
      </c>
      <c r="F81" s="777"/>
      <c r="G81" s="56" t="s">
        <v>16</v>
      </c>
      <c r="H81" s="579">
        <f>'Прайс повний'!I81</f>
        <v>67.7</v>
      </c>
      <c r="I81" s="57">
        <f>'Прайс повний'!J81</f>
        <v>67.7</v>
      </c>
      <c r="J81" s="375"/>
      <c r="K81" s="307">
        <v>8302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34.5" customHeight="1" x14ac:dyDescent="0.25">
      <c r="A82" s="434"/>
      <c r="B82" s="776"/>
      <c r="C82" s="528" t="s">
        <v>56</v>
      </c>
      <c r="D82" s="58" t="s">
        <v>152</v>
      </c>
      <c r="E82" s="83" t="s">
        <v>153</v>
      </c>
      <c r="F82" s="778"/>
      <c r="G82" s="60" t="s">
        <v>16</v>
      </c>
      <c r="H82" s="573">
        <f>'Прайс повний'!I82</f>
        <v>67.7</v>
      </c>
      <c r="I82" s="45">
        <f>'Прайс повний'!J82</f>
        <v>67.7</v>
      </c>
      <c r="J82" s="376"/>
      <c r="K82" s="308">
        <v>8302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24.75" customHeight="1" x14ac:dyDescent="0.25">
      <c r="A83" s="427"/>
      <c r="B83" s="774" t="s">
        <v>154</v>
      </c>
      <c r="C83" s="538" t="str">
        <f>'Прайс повний'!C83</f>
        <v>OC</v>
      </c>
      <c r="D83" s="297" t="str">
        <f>'Прайс повний'!E83</f>
        <v>Тримач для ринви</v>
      </c>
      <c r="E83" s="79" t="str">
        <f>'Прайс повний'!A83</f>
        <v>03 100</v>
      </c>
      <c r="F83" s="297" t="s">
        <v>155</v>
      </c>
      <c r="G83" s="73" t="s">
        <v>16</v>
      </c>
      <c r="H83" s="582">
        <f>'Прайс повний'!I83</f>
        <v>44.16</v>
      </c>
      <c r="I83" s="74">
        <f>'Прайс повний'!J83</f>
        <v>44.16</v>
      </c>
      <c r="J83" s="379"/>
      <c r="K83" s="306">
        <v>8302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24.75" customHeight="1" x14ac:dyDescent="0.25">
      <c r="A84" s="428"/>
      <c r="B84" s="775"/>
      <c r="C84" s="527" t="s">
        <v>156</v>
      </c>
      <c r="D84" s="293" t="str">
        <f>'Прайс повний'!E84</f>
        <v>Тримач для ринви лакований</v>
      </c>
      <c r="E84" s="92" t="str">
        <f>'Прайс повний'!A84</f>
        <v>03 101</v>
      </c>
      <c r="F84" s="293" t="s">
        <v>157</v>
      </c>
      <c r="G84" s="56" t="s">
        <v>16</v>
      </c>
      <c r="H84" s="579">
        <f>'Прайс повний'!I84</f>
        <v>61</v>
      </c>
      <c r="I84" s="57">
        <f>'Прайс повний'!J84</f>
        <v>61</v>
      </c>
      <c r="J84" s="375"/>
      <c r="K84" s="307">
        <v>8302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32.25" customHeight="1" x14ac:dyDescent="0.25">
      <c r="A85" s="434"/>
      <c r="B85" s="776"/>
      <c r="C85" s="528" t="str">
        <f>'Прайс повний'!C85</f>
        <v>CU</v>
      </c>
      <c r="D85" s="58" t="str">
        <f>'Прайс повний'!E85</f>
        <v>Тримач для ринви мідний</v>
      </c>
      <c r="E85" s="59" t="str">
        <f>'Прайс повний'!A85</f>
        <v>03 110</v>
      </c>
      <c r="F85" s="58" t="s">
        <v>158</v>
      </c>
      <c r="G85" s="60" t="s">
        <v>16</v>
      </c>
      <c r="H85" s="573">
        <f>'Прайс повний'!I85</f>
        <v>154.19999999999999</v>
      </c>
      <c r="I85" s="45">
        <f>'Прайс повний'!J85</f>
        <v>154.19999999999999</v>
      </c>
      <c r="J85" s="376"/>
      <c r="K85" s="308">
        <v>7419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74.25" customHeight="1" x14ac:dyDescent="0.25">
      <c r="A86" s="436"/>
      <c r="B86" s="541" t="str">
        <f>'Прайс повний'!B86</f>
        <v>09/01</v>
      </c>
      <c r="C86" s="536" t="str">
        <f>'Прайс повний'!C86</f>
        <v>OC PL</v>
      </c>
      <c r="D86" s="34" t="str">
        <f>'Прайс повний'!E86</f>
        <v>Тримач фальцевий з пластиком</v>
      </c>
      <c r="E86" s="35" t="str">
        <f>'Прайс повний'!A86</f>
        <v>09 100</v>
      </c>
      <c r="F86" s="34" t="s">
        <v>159</v>
      </c>
      <c r="G86" s="36" t="s">
        <v>16</v>
      </c>
      <c r="H86" s="583">
        <f>'Прайс повний'!I86</f>
        <v>71.069999999999993</v>
      </c>
      <c r="I86" s="37">
        <f>'Прайс повний'!J86</f>
        <v>71.069999999999993</v>
      </c>
      <c r="J86" s="374"/>
      <c r="K86" s="313">
        <v>8302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72" customHeight="1" x14ac:dyDescent="0.25">
      <c r="A87" s="436"/>
      <c r="B87" s="541" t="str">
        <f>'Прайс повний'!B87</f>
        <v>09/30</v>
      </c>
      <c r="C87" s="536" t="str">
        <f>'Прайс повний'!C87</f>
        <v>OC</v>
      </c>
      <c r="D87" s="34" t="str">
        <f>'Прайс повний'!E87</f>
        <v>Тримач фальцевий</v>
      </c>
      <c r="E87" s="35" t="str">
        <f>'Прайс повний'!A87</f>
        <v>09 300</v>
      </c>
      <c r="F87" s="34" t="s">
        <v>160</v>
      </c>
      <c r="G87" s="36" t="s">
        <v>16</v>
      </c>
      <c r="H87" s="583">
        <f>'Прайс повний'!I87</f>
        <v>77.77</v>
      </c>
      <c r="I87" s="37">
        <f>'Прайс повний'!J87</f>
        <v>77.77</v>
      </c>
      <c r="J87" s="374"/>
      <c r="K87" s="313">
        <v>8302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73.5" customHeight="1" x14ac:dyDescent="0.25">
      <c r="A88" s="436"/>
      <c r="B88" s="541" t="str">
        <f>'Прайс повний'!B88</f>
        <v>09/02</v>
      </c>
      <c r="C88" s="536" t="str">
        <f>'Прайс повний'!C88</f>
        <v>ОС</v>
      </c>
      <c r="D88" s="34" t="str">
        <f>'Прайс повний'!E88</f>
        <v>Тримач дроту фальцевий</v>
      </c>
      <c r="E88" s="35" t="str">
        <f>'Прайс повний'!A88</f>
        <v>09 200</v>
      </c>
      <c r="F88" s="34" t="str">
        <f>'Прайс повний'!F88</f>
        <v>Сталь, гальванічно оцинкована, з металевим тримачем дроту</v>
      </c>
      <c r="G88" s="36" t="s">
        <v>16</v>
      </c>
      <c r="H88" s="583">
        <f>'Прайс повний'!I88</f>
        <v>89.36</v>
      </c>
      <c r="I88" s="37">
        <f>'Прайс повний'!J88</f>
        <v>89.36</v>
      </c>
      <c r="J88" s="374"/>
      <c r="K88" s="313">
        <v>8302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41.25" customHeight="1" x14ac:dyDescent="0.25">
      <c r="A89" s="427"/>
      <c r="B89" s="542" t="str">
        <f>'Прайс повний'!B89</f>
        <v>12/12/8</v>
      </c>
      <c r="C89" s="538" t="str">
        <f>'Прайс повний'!C89</f>
        <v>OC PL</v>
      </c>
      <c r="D89" s="297" t="str">
        <f>'Прайс повний'!E89</f>
        <v>Тримач під черепицю L120</v>
      </c>
      <c r="E89" s="79" t="str">
        <f>'Прайс повний'!A89</f>
        <v>12 120</v>
      </c>
      <c r="F89" s="297" t="str">
        <f>'Прайс повний'!F89</f>
        <v>Сталь, гальванічно оцинкована з пластиковим тримачем</v>
      </c>
      <c r="G89" s="73" t="s">
        <v>16</v>
      </c>
      <c r="H89" s="582">
        <f>'Прайс повний'!I89</f>
        <v>24.28</v>
      </c>
      <c r="I89" s="74">
        <f>'Прайс повний'!J89</f>
        <v>24.28</v>
      </c>
      <c r="J89" s="379"/>
      <c r="K89" s="306">
        <v>8302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50.25" customHeight="1" x14ac:dyDescent="0.25">
      <c r="A90" s="428"/>
      <c r="B90" s="548" t="str">
        <f>'Прайс повний'!B90</f>
        <v>12/12/8</v>
      </c>
      <c r="C90" s="527" t="str">
        <f>'Прайс повний'!C90</f>
        <v>Ni PL</v>
      </c>
      <c r="D90" s="293" t="str">
        <f>'Прайс повний'!E90</f>
        <v>Тримач під черепицю L120 (нерж.)</v>
      </c>
      <c r="E90" s="92" t="str">
        <f>'Прайс повний'!A90</f>
        <v>12 121</v>
      </c>
      <c r="F90" s="293" t="str">
        <f>'Прайс повний'!F90</f>
        <v>Сталь нержавіюча, з пластиковим тримачем</v>
      </c>
      <c r="G90" s="56" t="s">
        <v>16</v>
      </c>
      <c r="H90" s="579">
        <f>'Прайс повний'!I90</f>
        <v>32.020000000000003</v>
      </c>
      <c r="I90" s="57">
        <f>'Прайс повний'!J90</f>
        <v>32.020000000000003</v>
      </c>
      <c r="J90" s="375"/>
      <c r="K90" s="307">
        <v>8302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33.75" customHeight="1" x14ac:dyDescent="0.25">
      <c r="A91" s="428"/>
      <c r="B91" s="548" t="str">
        <f>'Прайс повний'!B91</f>
        <v>12/12/8</v>
      </c>
      <c r="C91" s="527" t="str">
        <f>'Прайс повний'!C91</f>
        <v>Cu PL</v>
      </c>
      <c r="D91" s="293" t="str">
        <f>'Прайс повний'!E91</f>
        <v>Тримач під черепицю L120 (мідь)</v>
      </c>
      <c r="E91" s="92" t="str">
        <f>'Прайс повний'!A91</f>
        <v>12 122</v>
      </c>
      <c r="F91" s="293" t="str">
        <f>'Прайс повний'!F91</f>
        <v>Мідь, з пластиковим тримачем</v>
      </c>
      <c r="G91" s="56" t="s">
        <v>16</v>
      </c>
      <c r="H91" s="579">
        <f>'Прайс повний'!I91</f>
        <v>47.47</v>
      </c>
      <c r="I91" s="57">
        <f>'Прайс повний'!J91</f>
        <v>47.47</v>
      </c>
      <c r="J91" s="375"/>
      <c r="K91" s="307">
        <v>7419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33.75" customHeight="1" x14ac:dyDescent="0.25">
      <c r="A92" s="434"/>
      <c r="B92" s="549" t="str">
        <f>'Прайс повний'!B92</f>
        <v>12/12/8</v>
      </c>
      <c r="C92" s="528" t="str">
        <f>'Прайс повний'!C92</f>
        <v>OC LA</v>
      </c>
      <c r="D92" s="58" t="str">
        <f>'Прайс повний'!E92</f>
        <v>Тримач під черепицю L120 (Лакований)</v>
      </c>
      <c r="E92" s="59" t="str">
        <f>'Прайс повний'!A92</f>
        <v>12 123</v>
      </c>
      <c r="F92" s="58" t="s">
        <v>161</v>
      </c>
      <c r="G92" s="60" t="s">
        <v>16</v>
      </c>
      <c r="H92" s="573">
        <f>'Прайс повний'!I92</f>
        <v>33.14</v>
      </c>
      <c r="I92" s="45">
        <f>'Прайс повний'!J92</f>
        <v>33.14</v>
      </c>
      <c r="J92" s="376"/>
      <c r="K92" s="30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27" customHeight="1" x14ac:dyDescent="0.25">
      <c r="A93" s="428"/>
      <c r="B93" s="548" t="str">
        <f>'Прайс повний'!B93</f>
        <v>12/33</v>
      </c>
      <c r="C93" s="527" t="str">
        <f>'Прайс повний'!C93</f>
        <v>OC PL</v>
      </c>
      <c r="D93" s="293" t="str">
        <f>'Прайс повний'!E93</f>
        <v>Тримач під черепицю L330</v>
      </c>
      <c r="E93" s="92" t="str">
        <f>'Прайс повний'!A93</f>
        <v>12 330</v>
      </c>
      <c r="F93" s="293" t="s">
        <v>162</v>
      </c>
      <c r="G93" s="56" t="s">
        <v>16</v>
      </c>
      <c r="H93" s="579">
        <f>'Прайс повний'!I93</f>
        <v>42.59</v>
      </c>
      <c r="I93" s="57">
        <f>'Прайс повний'!J93</f>
        <v>42.59</v>
      </c>
      <c r="J93" s="375"/>
      <c r="K93" s="307">
        <v>8302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30.75" customHeight="1" x14ac:dyDescent="0.25">
      <c r="A94" s="428"/>
      <c r="B94" s="548" t="str">
        <f>'Прайс повний'!B94</f>
        <v>12/33</v>
      </c>
      <c r="C94" s="527" t="str">
        <f>'Прайс повний'!C94</f>
        <v>Ni PL</v>
      </c>
      <c r="D94" s="293" t="str">
        <f>'Прайс повний'!E94</f>
        <v>Тримач під черепицю L330 (нерж.)</v>
      </c>
      <c r="E94" s="92" t="str">
        <f>'Прайс повний'!A94</f>
        <v>12 331</v>
      </c>
      <c r="F94" s="293" t="s">
        <v>163</v>
      </c>
      <c r="G94" s="56" t="s">
        <v>16</v>
      </c>
      <c r="H94" s="579">
        <f>'Прайс повний'!I94</f>
        <v>65.64</v>
      </c>
      <c r="I94" s="57">
        <f>'Прайс повний'!J94</f>
        <v>65.64</v>
      </c>
      <c r="J94" s="375"/>
      <c r="K94" s="307">
        <v>8302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27" customHeight="1" x14ac:dyDescent="0.25">
      <c r="A95" s="428"/>
      <c r="B95" s="548" t="str">
        <f>'Прайс повний'!B95</f>
        <v>12/33</v>
      </c>
      <c r="C95" s="527" t="str">
        <f>'Прайс повний'!C95</f>
        <v>CU PL</v>
      </c>
      <c r="D95" s="293" t="str">
        <f>'Прайс повний'!E95</f>
        <v>Тримач під черепицю L330 (мідь)</v>
      </c>
      <c r="E95" s="92" t="str">
        <f>'Прайс повний'!A95</f>
        <v>12 332</v>
      </c>
      <c r="F95" s="293" t="s">
        <v>164</v>
      </c>
      <c r="G95" s="56" t="s">
        <v>16</v>
      </c>
      <c r="H95" s="579">
        <f>'Прайс повний'!I95</f>
        <v>139.52000000000001</v>
      </c>
      <c r="I95" s="57">
        <f>'Прайс повний'!J95</f>
        <v>139.52000000000001</v>
      </c>
      <c r="J95" s="375"/>
      <c r="K95" s="307">
        <v>7419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27" customHeight="1" x14ac:dyDescent="0.25">
      <c r="A96" s="428"/>
      <c r="B96" s="550" t="str">
        <f>'Прайс повний'!B96</f>
        <v>12/33</v>
      </c>
      <c r="C96" s="551" t="str">
        <f>'Прайс повний'!C96</f>
        <v>OC LA</v>
      </c>
      <c r="D96" s="80" t="str">
        <f>'Прайс повний'!E96</f>
        <v>Тримач під черепицю L330 (лакований)</v>
      </c>
      <c r="E96" s="320" t="str">
        <f>'Прайс повний'!A96</f>
        <v>12 333</v>
      </c>
      <c r="F96" s="80" t="s">
        <v>165</v>
      </c>
      <c r="G96" s="82" t="s">
        <v>16</v>
      </c>
      <c r="H96" s="584">
        <f>'Прайс повний'!I96</f>
        <v>54.48</v>
      </c>
      <c r="I96" s="33">
        <f>'Прайс повний'!J96</f>
        <v>54.48</v>
      </c>
      <c r="J96" s="384"/>
      <c r="K96" s="316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27" customHeight="1" x14ac:dyDescent="0.25">
      <c r="A97" s="428"/>
      <c r="B97" s="548" t="str">
        <f>'Прайс повний'!B97</f>
        <v>12/40</v>
      </c>
      <c r="C97" s="527" t="str">
        <f>'Прайс повний'!C97</f>
        <v>OC PL</v>
      </c>
      <c r="D97" s="293" t="str">
        <f>'Прайс повний'!E97</f>
        <v>Тримач під черепицю L400</v>
      </c>
      <c r="E97" s="92" t="str">
        <f>'Прайс повний'!A97</f>
        <v>12 400</v>
      </c>
      <c r="F97" s="293" t="s">
        <v>166</v>
      </c>
      <c r="G97" s="56" t="s">
        <v>16</v>
      </c>
      <c r="H97" s="579">
        <f>'Прайс повний'!I97</f>
        <v>43.89</v>
      </c>
      <c r="I97" s="57">
        <f>'Прайс повний'!J97</f>
        <v>43.89</v>
      </c>
      <c r="J97" s="375"/>
      <c r="K97" s="307">
        <v>8302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27" customHeight="1" x14ac:dyDescent="0.25">
      <c r="A98" s="428"/>
      <c r="B98" s="548" t="str">
        <f>'Прайс повний'!B98</f>
        <v>12/40</v>
      </c>
      <c r="C98" s="527" t="str">
        <f>'Прайс повний'!C98</f>
        <v>Ni PL</v>
      </c>
      <c r="D98" s="293" t="str">
        <f>'Прайс повний'!E98</f>
        <v>Тримач під черепицю L400 (нерж.)</v>
      </c>
      <c r="E98" s="92" t="str">
        <f>'Прайс повний'!A98</f>
        <v>12 401</v>
      </c>
      <c r="F98" s="293" t="s">
        <v>167</v>
      </c>
      <c r="G98" s="56" t="s">
        <v>16</v>
      </c>
      <c r="H98" s="579">
        <f>'Прайс повний'!I98</f>
        <v>69.48</v>
      </c>
      <c r="I98" s="57">
        <f>'Прайс повний'!J98</f>
        <v>69.48</v>
      </c>
      <c r="J98" s="375"/>
      <c r="K98" s="307">
        <v>8302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27" customHeight="1" x14ac:dyDescent="0.25">
      <c r="A99" s="428"/>
      <c r="B99" s="548" t="str">
        <f>'Прайс повний'!B99</f>
        <v>12/40</v>
      </c>
      <c r="C99" s="527" t="str">
        <f>'Прайс повний'!C99</f>
        <v>CU PL</v>
      </c>
      <c r="D99" s="293" t="str">
        <f>'Прайс повний'!E99</f>
        <v>Тримач під черепицю L400 (мідь)</v>
      </c>
      <c r="E99" s="92" t="str">
        <f>'Прайс повний'!A99</f>
        <v>12 402</v>
      </c>
      <c r="F99" s="293" t="s">
        <v>168</v>
      </c>
      <c r="G99" s="56" t="s">
        <v>16</v>
      </c>
      <c r="H99" s="579">
        <f>'Прайс повний'!I99</f>
        <v>149.4</v>
      </c>
      <c r="I99" s="57">
        <f>'Прайс повний'!J99</f>
        <v>149.4</v>
      </c>
      <c r="J99" s="375"/>
      <c r="K99" s="307">
        <v>7419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27" customHeight="1" x14ac:dyDescent="0.25">
      <c r="A100" s="434"/>
      <c r="B100" s="549" t="str">
        <f>'Прайс повний'!B100</f>
        <v>12/40</v>
      </c>
      <c r="C100" s="528" t="str">
        <f>'Прайс повний'!C100</f>
        <v>OC LA</v>
      </c>
      <c r="D100" s="58" t="str">
        <f>'Прайс повний'!E100</f>
        <v>Тримач під черепицю L400 (лаковний)</v>
      </c>
      <c r="E100" s="59" t="str">
        <f>'Прайс повний'!A100</f>
        <v>12 403</v>
      </c>
      <c r="F100" s="58" t="s">
        <v>169</v>
      </c>
      <c r="G100" s="60" t="s">
        <v>16</v>
      </c>
      <c r="H100" s="573">
        <f>'Прайс повний'!I100</f>
        <v>51.15</v>
      </c>
      <c r="I100" s="45">
        <f>'Прайс повний'!J100</f>
        <v>51.15</v>
      </c>
      <c r="J100" s="376"/>
      <c r="K100" s="30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s="722" customFormat="1" ht="27" customHeight="1" x14ac:dyDescent="0.25">
      <c r="A101" s="770"/>
      <c r="B101" s="731" t="str">
        <f>'Прайс повний'!B101</f>
        <v>12/12/1</v>
      </c>
      <c r="C101" s="718" t="str">
        <f>'Прайс повний'!C101</f>
        <v>Ni OC</v>
      </c>
      <c r="D101" s="717" t="str">
        <f>'Прайс повний'!E101</f>
        <v>Тримач під черепицю L120 з Niro</v>
      </c>
      <c r="E101" s="92" t="str">
        <f>'Прайс повний'!A101</f>
        <v>12 001</v>
      </c>
      <c r="F101" s="773" t="s">
        <v>1072</v>
      </c>
      <c r="G101" s="56" t="s">
        <v>16</v>
      </c>
      <c r="H101" s="579">
        <f>'Прайс повний'!I101</f>
        <v>41.6</v>
      </c>
      <c r="I101" s="57">
        <f>'Прайс повний'!J101</f>
        <v>41.6</v>
      </c>
      <c r="J101" s="375"/>
      <c r="K101" s="307">
        <v>8302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s="722" customFormat="1" ht="27" customHeight="1" x14ac:dyDescent="0.25">
      <c r="A102" s="771"/>
      <c r="B102" s="719" t="str">
        <f>'Прайс повний'!B102</f>
        <v>12/33/1</v>
      </c>
      <c r="C102" s="718" t="str">
        <f>'Прайс повний'!C102</f>
        <v>Ni OC</v>
      </c>
      <c r="D102" s="717" t="str">
        <f>'Прайс повний'!E102</f>
        <v>Тримач під черепицю L330 з Niro</v>
      </c>
      <c r="E102" s="92" t="str">
        <f>'Прайс повний'!A102</f>
        <v>12 002</v>
      </c>
      <c r="F102" s="768"/>
      <c r="G102" s="56" t="s">
        <v>16</v>
      </c>
      <c r="H102" s="579">
        <f>'Прайс повний'!I102</f>
        <v>59.91</v>
      </c>
      <c r="I102" s="57">
        <f>'Прайс повний'!J102</f>
        <v>59.91</v>
      </c>
      <c r="J102" s="375"/>
      <c r="K102" s="307">
        <v>8302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s="722" customFormat="1" ht="27" customHeight="1" x14ac:dyDescent="0.25">
      <c r="A103" s="772"/>
      <c r="B103" s="730" t="str">
        <f>'Прайс повний'!B103</f>
        <v>12/40/1</v>
      </c>
      <c r="C103" s="528" t="str">
        <f>'Прайс повний'!C103</f>
        <v>Ni OC</v>
      </c>
      <c r="D103" s="58" t="str">
        <f>'Прайс повний'!E103</f>
        <v>Тримач під черепицю L400 з Niro</v>
      </c>
      <c r="E103" s="59" t="str">
        <f>'Прайс повний'!A103</f>
        <v>12 003</v>
      </c>
      <c r="F103" s="769"/>
      <c r="G103" s="60" t="s">
        <v>16</v>
      </c>
      <c r="H103" s="573">
        <f>'Прайс повний'!I103</f>
        <v>61.21</v>
      </c>
      <c r="I103" s="45">
        <f>'Прайс повний'!J103</f>
        <v>61.21</v>
      </c>
      <c r="J103" s="376"/>
      <c r="K103" s="307">
        <v>8302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27" customHeight="1" x14ac:dyDescent="0.25">
      <c r="A104" s="428"/>
      <c r="B104" s="527" t="s">
        <v>170</v>
      </c>
      <c r="C104" s="527" t="s">
        <v>12</v>
      </c>
      <c r="D104" s="293" t="s">
        <v>171</v>
      </c>
      <c r="E104" s="75" t="s">
        <v>172</v>
      </c>
      <c r="F104" s="293" t="s">
        <v>173</v>
      </c>
      <c r="G104" s="56" t="s">
        <v>16</v>
      </c>
      <c r="H104" s="579">
        <f>'Прайс повний'!I104</f>
        <v>16.93</v>
      </c>
      <c r="I104" s="57">
        <f>'Прайс повний'!J104</f>
        <v>16.93</v>
      </c>
      <c r="J104" s="375"/>
      <c r="K104" s="307">
        <v>3925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31.5" customHeight="1" x14ac:dyDescent="0.25">
      <c r="A105" s="428"/>
      <c r="B105" s="527" t="s">
        <v>174</v>
      </c>
      <c r="C105" s="527" t="s">
        <v>12</v>
      </c>
      <c r="D105" s="293" t="s">
        <v>175</v>
      </c>
      <c r="E105" s="75" t="s">
        <v>176</v>
      </c>
      <c r="F105" s="293" t="s">
        <v>173</v>
      </c>
      <c r="G105" s="56" t="s">
        <v>16</v>
      </c>
      <c r="H105" s="579">
        <f>'Прайс повний'!I105</f>
        <v>22</v>
      </c>
      <c r="I105" s="57">
        <f>'Прайс повний'!J105</f>
        <v>22</v>
      </c>
      <c r="J105" s="375"/>
      <c r="K105" s="307">
        <v>3925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30.75" customHeight="1" x14ac:dyDescent="0.25">
      <c r="A106" s="428"/>
      <c r="B106" s="539" t="s">
        <v>177</v>
      </c>
      <c r="C106" s="539" t="s">
        <v>12</v>
      </c>
      <c r="D106" s="296" t="s">
        <v>178</v>
      </c>
      <c r="E106" s="55" t="s">
        <v>179</v>
      </c>
      <c r="F106" s="296" t="s">
        <v>173</v>
      </c>
      <c r="G106" s="61" t="s">
        <v>16</v>
      </c>
      <c r="H106" s="585">
        <f>'Прайс повний'!I106</f>
        <v>34.9</v>
      </c>
      <c r="I106" s="57">
        <f>'Прайс повний'!J106</f>
        <v>34.9</v>
      </c>
      <c r="J106" s="375"/>
      <c r="K106" s="307">
        <v>3925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30" customHeight="1" x14ac:dyDescent="0.25">
      <c r="A107" s="434"/>
      <c r="B107" s="540" t="str">
        <f>'Прайс повний'!B107</f>
        <v>4PL</v>
      </c>
      <c r="C107" s="540" t="str">
        <f>'Прайс повний'!C107</f>
        <v>PL</v>
      </c>
      <c r="D107" s="42" t="str">
        <f>'Прайс повний'!E107</f>
        <v>Тримач пластиковий для плоского даху з бетоном без кришки</v>
      </c>
      <c r="E107" s="43" t="str">
        <f>'Прайс повний'!A107</f>
        <v>02 040</v>
      </c>
      <c r="F107" s="42" t="str">
        <f>'Прайс повний'!F107</f>
        <v>Пластик, висота монтажу - 70 мм</v>
      </c>
      <c r="G107" s="44" t="str">
        <f>'Прайс повний'!G107</f>
        <v>шт.</v>
      </c>
      <c r="H107" s="586">
        <f>'Прайс повний'!I107</f>
        <v>31.6</v>
      </c>
      <c r="I107" s="45">
        <f>'Прайс повний'!J107</f>
        <v>31.6</v>
      </c>
      <c r="J107" s="376"/>
      <c r="K107" s="308">
        <v>3925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54.75" customHeight="1" x14ac:dyDescent="0.25">
      <c r="A108" s="436"/>
      <c r="B108" s="532" t="s">
        <v>180</v>
      </c>
      <c r="C108" s="532" t="s">
        <v>45</v>
      </c>
      <c r="D108" s="67" t="s">
        <v>181</v>
      </c>
      <c r="E108" s="93" t="s">
        <v>182</v>
      </c>
      <c r="F108" s="67" t="s">
        <v>183</v>
      </c>
      <c r="G108" s="68" t="s">
        <v>16</v>
      </c>
      <c r="H108" s="587">
        <f>'Прайс повний'!I108</f>
        <v>14.02</v>
      </c>
      <c r="I108" s="37">
        <f>'Прайс повний'!J108</f>
        <v>14.02</v>
      </c>
      <c r="J108" s="374"/>
      <c r="K108" s="313">
        <v>8302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54.75" customHeight="1" x14ac:dyDescent="0.25">
      <c r="A109" s="436"/>
      <c r="B109" s="531" t="s">
        <v>184</v>
      </c>
      <c r="C109" s="532" t="s">
        <v>124</v>
      </c>
      <c r="D109" s="67" t="s">
        <v>185</v>
      </c>
      <c r="E109" s="93" t="s">
        <v>186</v>
      </c>
      <c r="F109" s="67" t="s">
        <v>187</v>
      </c>
      <c r="G109" s="68" t="s">
        <v>16</v>
      </c>
      <c r="H109" s="587">
        <f>'Прайс повний'!I109</f>
        <v>24</v>
      </c>
      <c r="I109" s="37">
        <f>'Прайс повний'!J109</f>
        <v>24</v>
      </c>
      <c r="J109" s="374"/>
      <c r="K109" s="313">
        <v>3925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63.75" customHeight="1" x14ac:dyDescent="0.25">
      <c r="A110" s="436"/>
      <c r="B110" s="552" t="s">
        <v>188</v>
      </c>
      <c r="C110" s="532" t="s">
        <v>36</v>
      </c>
      <c r="D110" s="67" t="str">
        <f>'Прайс повний'!E110</f>
        <v>Тримач даховий металевий з основою</v>
      </c>
      <c r="E110" s="94">
        <f>'Прайс повний'!A110</f>
        <v>14020</v>
      </c>
      <c r="F110" s="67" t="str">
        <f>'Прайс повний'!F110</f>
        <v>Сталь, гальванічно оцинкована, з тримачем дроту металевим</v>
      </c>
      <c r="G110" s="68" t="str">
        <f>'Прайс повний'!G110</f>
        <v>шт.</v>
      </c>
      <c r="H110" s="587">
        <f>'Прайс повний'!I110</f>
        <v>44.95</v>
      </c>
      <c r="I110" s="37">
        <f>'Прайс повний'!J110</f>
        <v>44.95</v>
      </c>
      <c r="J110" s="374"/>
      <c r="K110" s="313">
        <v>8302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42" customHeight="1" x14ac:dyDescent="0.25">
      <c r="A111" s="428"/>
      <c r="B111" s="782" t="s">
        <v>189</v>
      </c>
      <c r="C111" s="527" t="s">
        <v>36</v>
      </c>
      <c r="D111" s="293" t="str">
        <f>'Прайс повний'!E111</f>
        <v>Тримач даховий універсальний з основою</v>
      </c>
      <c r="E111" s="95" t="str">
        <f>'Прайс повний'!A111</f>
        <v>14 070</v>
      </c>
      <c r="F111" s="293" t="str">
        <f>'Прайс повний'!F111</f>
        <v>Сталь, гальванічно оцинкована, з універсальним тримачем</v>
      </c>
      <c r="G111" s="56" t="str">
        <f>'Прайс повний'!G111</f>
        <v>шт.</v>
      </c>
      <c r="H111" s="579">
        <f>'Прайс повний'!I111</f>
        <v>36.58</v>
      </c>
      <c r="I111" s="57">
        <f>'Прайс повний'!J111</f>
        <v>36.58</v>
      </c>
      <c r="J111" s="375"/>
      <c r="K111" s="307">
        <v>8302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27.75" customHeight="1" x14ac:dyDescent="0.25">
      <c r="A112" s="428"/>
      <c r="B112" s="775"/>
      <c r="C112" s="527" t="s">
        <v>49</v>
      </c>
      <c r="D112" s="293" t="s">
        <v>190</v>
      </c>
      <c r="E112" s="75" t="s">
        <v>191</v>
      </c>
      <c r="F112" s="768" t="s">
        <v>102</v>
      </c>
      <c r="G112" s="56" t="s">
        <v>16</v>
      </c>
      <c r="H112" s="579">
        <f>'Прайс повний'!I112</f>
        <v>40.299999999999997</v>
      </c>
      <c r="I112" s="57">
        <f>'Прайс повний'!J112</f>
        <v>40.299999999999997</v>
      </c>
      <c r="J112" s="375"/>
      <c r="K112" s="307">
        <v>8302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27.75" customHeight="1" x14ac:dyDescent="0.25">
      <c r="A113" s="428"/>
      <c r="B113" s="775"/>
      <c r="C113" s="527" t="s">
        <v>53</v>
      </c>
      <c r="D113" s="293" t="s">
        <v>192</v>
      </c>
      <c r="E113" s="75" t="s">
        <v>193</v>
      </c>
      <c r="F113" s="777"/>
      <c r="G113" s="56" t="s">
        <v>16</v>
      </c>
      <c r="H113" s="579">
        <f>'Прайс повний'!I113</f>
        <v>40.299999999999997</v>
      </c>
      <c r="I113" s="57">
        <f>'Прайс повний'!J113</f>
        <v>40.299999999999997</v>
      </c>
      <c r="J113" s="375"/>
      <c r="K113" s="307">
        <v>8302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27" customHeight="1" x14ac:dyDescent="0.25">
      <c r="A114" s="428"/>
      <c r="B114" s="783"/>
      <c r="C114" s="551" t="s">
        <v>56</v>
      </c>
      <c r="D114" s="80" t="s">
        <v>194</v>
      </c>
      <c r="E114" s="81" t="s">
        <v>195</v>
      </c>
      <c r="F114" s="779"/>
      <c r="G114" s="82" t="s">
        <v>16</v>
      </c>
      <c r="H114" s="584">
        <f>'Прайс повний'!I114</f>
        <v>40.299999999999997</v>
      </c>
      <c r="I114" s="33">
        <f>'Прайс повний'!J114</f>
        <v>40.299999999999997</v>
      </c>
      <c r="J114" s="375"/>
      <c r="K114" s="503">
        <v>8302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s="722" customFormat="1" ht="78" customHeight="1" x14ac:dyDescent="0.25">
      <c r="A115" s="436"/>
      <c r="B115" s="732" t="s">
        <v>1073</v>
      </c>
      <c r="C115" s="551" t="s">
        <v>203</v>
      </c>
      <c r="D115" s="80" t="s">
        <v>1075</v>
      </c>
      <c r="E115" s="81" t="s">
        <v>1077</v>
      </c>
      <c r="F115" s="32" t="s">
        <v>1080</v>
      </c>
      <c r="G115" s="82" t="s">
        <v>16</v>
      </c>
      <c r="H115" s="584">
        <f>'Прайс повний'!I115</f>
        <v>42.8</v>
      </c>
      <c r="I115" s="33">
        <f>'Прайс повний'!J115</f>
        <v>42.8</v>
      </c>
      <c r="J115" s="374"/>
      <c r="K115" s="503">
        <v>8302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s="722" customFormat="1" ht="74.25" customHeight="1" x14ac:dyDescent="0.25">
      <c r="A116" s="740"/>
      <c r="B116" s="733" t="s">
        <v>1074</v>
      </c>
      <c r="C116" s="551" t="s">
        <v>501</v>
      </c>
      <c r="D116" s="80" t="s">
        <v>1076</v>
      </c>
      <c r="E116" s="81" t="s">
        <v>1078</v>
      </c>
      <c r="F116" s="32" t="s">
        <v>1079</v>
      </c>
      <c r="G116" s="82" t="s">
        <v>16</v>
      </c>
      <c r="H116" s="584">
        <f>'Прайс повний'!I116</f>
        <v>49.2</v>
      </c>
      <c r="I116" s="33">
        <f>'Прайс повний'!J116</f>
        <v>49.2</v>
      </c>
      <c r="J116" s="741"/>
      <c r="K116" s="742">
        <v>8302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8" customHeight="1" x14ac:dyDescent="0.25">
      <c r="A117" s="614"/>
      <c r="B117" s="610"/>
      <c r="C117" s="610"/>
      <c r="D117" s="610"/>
      <c r="E117" s="610"/>
      <c r="F117" s="621" t="s">
        <v>844</v>
      </c>
      <c r="G117" s="610"/>
      <c r="H117" s="610"/>
      <c r="I117" s="611"/>
      <c r="J117" s="612"/>
      <c r="K117" s="615"/>
      <c r="L117" s="2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24.75" customHeight="1" x14ac:dyDescent="0.25">
      <c r="A118" s="421"/>
      <c r="B118" s="782" t="s">
        <v>196</v>
      </c>
      <c r="C118" s="527" t="s">
        <v>45</v>
      </c>
      <c r="D118" s="293" t="s">
        <v>197</v>
      </c>
      <c r="E118" s="75" t="s">
        <v>198</v>
      </c>
      <c r="F118" s="293" t="s">
        <v>199</v>
      </c>
      <c r="G118" s="56" t="s">
        <v>16</v>
      </c>
      <c r="H118" s="567">
        <f>'Прайс повний'!I118</f>
        <v>23.29</v>
      </c>
      <c r="I118" s="57">
        <f>'Прайс повний'!J118</f>
        <v>23.29</v>
      </c>
      <c r="J118" s="375"/>
      <c r="K118" s="321">
        <v>8302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24.75" customHeight="1" x14ac:dyDescent="0.25">
      <c r="A119" s="421"/>
      <c r="B119" s="775"/>
      <c r="C119" s="527" t="s">
        <v>200</v>
      </c>
      <c r="D119" s="293" t="s">
        <v>197</v>
      </c>
      <c r="E119" s="55" t="s">
        <v>201</v>
      </c>
      <c r="F119" s="296" t="s">
        <v>202</v>
      </c>
      <c r="G119" s="56" t="s">
        <v>16</v>
      </c>
      <c r="H119" s="567">
        <f>'Прайс повний'!I119</f>
        <v>93.76</v>
      </c>
      <c r="I119" s="57">
        <f>'Прайс повний'!J119</f>
        <v>93.76</v>
      </c>
      <c r="J119" s="375"/>
      <c r="K119" s="307">
        <v>7419</v>
      </c>
      <c r="L119" s="2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24.75" customHeight="1" x14ac:dyDescent="0.25">
      <c r="A120" s="422"/>
      <c r="B120" s="776"/>
      <c r="C120" s="528" t="s">
        <v>203</v>
      </c>
      <c r="D120" s="58" t="s">
        <v>197</v>
      </c>
      <c r="E120" s="43" t="s">
        <v>204</v>
      </c>
      <c r="F120" s="42" t="s">
        <v>205</v>
      </c>
      <c r="G120" s="60" t="s">
        <v>16</v>
      </c>
      <c r="H120" s="568">
        <f>'Прайс повний'!I120</f>
        <v>48.8</v>
      </c>
      <c r="I120" s="45">
        <f>'Прайс повний'!J120</f>
        <v>48.8</v>
      </c>
      <c r="J120" s="376"/>
      <c r="K120" s="308">
        <v>8302</v>
      </c>
      <c r="L120" s="2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52.5" customHeight="1" x14ac:dyDescent="0.25">
      <c r="A121" s="424"/>
      <c r="B121" s="531" t="s">
        <v>206</v>
      </c>
      <c r="C121" s="532" t="s">
        <v>207</v>
      </c>
      <c r="D121" s="67" t="s">
        <v>197</v>
      </c>
      <c r="E121" s="78" t="s">
        <v>208</v>
      </c>
      <c r="F121" s="34" t="s">
        <v>209</v>
      </c>
      <c r="G121" s="68" t="s">
        <v>16</v>
      </c>
      <c r="H121" s="564">
        <f>'Прайс повний'!I121</f>
        <v>29.5</v>
      </c>
      <c r="I121" s="37">
        <f>'Прайс повний'!J121</f>
        <v>29.5</v>
      </c>
      <c r="J121" s="374"/>
      <c r="K121" s="313">
        <v>8302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s="25" customFormat="1" ht="21.75" customHeight="1" x14ac:dyDescent="0.25">
      <c r="A122" s="437"/>
      <c r="B122" s="553" t="s">
        <v>794</v>
      </c>
      <c r="C122" s="554" t="s">
        <v>36</v>
      </c>
      <c r="D122" s="96" t="s">
        <v>795</v>
      </c>
      <c r="E122" s="97" t="s">
        <v>796</v>
      </c>
      <c r="F122" s="98" t="s">
        <v>199</v>
      </c>
      <c r="G122" s="99" t="s">
        <v>16</v>
      </c>
      <c r="H122" s="588">
        <f>'Прайс повний'!I122</f>
        <v>19.78</v>
      </c>
      <c r="I122" s="100">
        <f>'Прайс повний'!J122</f>
        <v>19.78</v>
      </c>
      <c r="J122" s="385"/>
      <c r="K122" s="322">
        <v>8302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s="25" customFormat="1" ht="21" customHeight="1" x14ac:dyDescent="0.25">
      <c r="A123" s="438"/>
      <c r="B123" s="555" t="s">
        <v>794</v>
      </c>
      <c r="C123" s="556" t="s">
        <v>203</v>
      </c>
      <c r="D123" s="101" t="s">
        <v>795</v>
      </c>
      <c r="E123" s="102" t="s">
        <v>797</v>
      </c>
      <c r="F123" s="103" t="s">
        <v>205</v>
      </c>
      <c r="G123" s="104" t="s">
        <v>16</v>
      </c>
      <c r="H123" s="589">
        <f>'Прайс повний'!I123</f>
        <v>41</v>
      </c>
      <c r="I123" s="105">
        <f>'Прайс повний'!J123</f>
        <v>41</v>
      </c>
      <c r="J123" s="386"/>
      <c r="K123" s="323">
        <v>8302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s="25" customFormat="1" ht="22.5" customHeight="1" x14ac:dyDescent="0.25">
      <c r="A124" s="439"/>
      <c r="B124" s="557" t="s">
        <v>798</v>
      </c>
      <c r="C124" s="558" t="s">
        <v>364</v>
      </c>
      <c r="D124" s="46" t="s">
        <v>795</v>
      </c>
      <c r="E124" s="106" t="s">
        <v>799</v>
      </c>
      <c r="F124" s="107" t="s">
        <v>209</v>
      </c>
      <c r="G124" s="49" t="s">
        <v>16</v>
      </c>
      <c r="H124" s="590">
        <f>'Прайс повний'!I124</f>
        <v>24.9</v>
      </c>
      <c r="I124" s="50">
        <f>'Прайс повний'!J124</f>
        <v>24.9</v>
      </c>
      <c r="J124" s="387"/>
      <c r="K124" s="324">
        <v>8302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52.5" customHeight="1" x14ac:dyDescent="0.25">
      <c r="A125" s="424"/>
      <c r="B125" s="532" t="s">
        <v>210</v>
      </c>
      <c r="C125" s="532" t="s">
        <v>211</v>
      </c>
      <c r="D125" s="67" t="s">
        <v>212</v>
      </c>
      <c r="E125" s="78" t="s">
        <v>213</v>
      </c>
      <c r="F125" s="34" t="s">
        <v>214</v>
      </c>
      <c r="G125" s="68" t="s">
        <v>16</v>
      </c>
      <c r="H125" s="587">
        <f>'Прайс повний'!I125</f>
        <v>94.78</v>
      </c>
      <c r="I125" s="37">
        <f>'Прайс повний'!J125</f>
        <v>94.78</v>
      </c>
      <c r="J125" s="374"/>
      <c r="K125" s="313">
        <v>8302</v>
      </c>
      <c r="L125" s="2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62.25" customHeight="1" x14ac:dyDescent="0.25">
      <c r="A126" s="424"/>
      <c r="B126" s="531" t="str">
        <f>'Прайс повний'!B126</f>
        <v>04/0.2</v>
      </c>
      <c r="C126" s="532" t="str">
        <f>'Прайс повний'!C126</f>
        <v>ОС</v>
      </c>
      <c r="D126" s="67" t="str">
        <f>'Прайс повний'!E126</f>
        <v>Затискач полоса/полоса</v>
      </c>
      <c r="E126" s="66" t="str">
        <f>'Прайс повний'!A126</f>
        <v>80 105</v>
      </c>
      <c r="F126" s="108" t="str">
        <f>'Прайс повний'!F126</f>
        <v>Затискач з двох плоских пластин  товщиною 2мм, гальванічно оцинк., на чотири болти М8</v>
      </c>
      <c r="G126" s="68" t="s">
        <v>16</v>
      </c>
      <c r="H126" s="587">
        <f>'Прайс повний'!I126</f>
        <v>39.270000000000003</v>
      </c>
      <c r="I126" s="37">
        <f>'Прайс повний'!J126</f>
        <v>39.270000000000003</v>
      </c>
      <c r="J126" s="374"/>
      <c r="K126" s="313">
        <v>8302</v>
      </c>
      <c r="L126" s="2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62.25" customHeight="1" x14ac:dyDescent="0.25">
      <c r="A127" s="424"/>
      <c r="B127" s="531" t="str">
        <f>'Прайс повний'!B127</f>
        <v>04/0.2</v>
      </c>
      <c r="C127" s="532" t="str">
        <f>'Прайс повний'!C127</f>
        <v>OCH</v>
      </c>
      <c r="D127" s="67" t="str">
        <f>'Прайс повний'!E127</f>
        <v>Затискач полоса/полоса (гар.оцинк.)</v>
      </c>
      <c r="E127" s="66" t="str">
        <f>'Прайс повний'!A127</f>
        <v>80 005</v>
      </c>
      <c r="F127" s="108" t="s">
        <v>215</v>
      </c>
      <c r="G127" s="68" t="s">
        <v>16</v>
      </c>
      <c r="H127" s="587">
        <f>'Прайс повний'!I127</f>
        <v>45.4</v>
      </c>
      <c r="I127" s="37">
        <f>'Прайс повний'!J127</f>
        <v>45.4</v>
      </c>
      <c r="J127" s="374"/>
      <c r="K127" s="313">
        <v>8302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24.75" customHeight="1" x14ac:dyDescent="0.25">
      <c r="A128" s="420"/>
      <c r="B128" s="808" t="str">
        <f>'Прайс повний'!B128</f>
        <v>04/8.2</v>
      </c>
      <c r="C128" s="525" t="str">
        <f>'Прайс повний'!C128</f>
        <v>OC</v>
      </c>
      <c r="D128" s="295" t="str">
        <f>'Прайс повний'!E128</f>
        <v>Затискач полоса/дріт d8-10</v>
      </c>
      <c r="E128" s="109" t="str">
        <f>'Прайс повний'!A128</f>
        <v>80 001</v>
      </c>
      <c r="F128" s="781" t="s">
        <v>216</v>
      </c>
      <c r="G128" s="77" t="str">
        <f>'Прайс повний'!G128</f>
        <v>шт.</v>
      </c>
      <c r="H128" s="525">
        <f>'Прайс повний'!I128</f>
        <v>41.68</v>
      </c>
      <c r="I128" s="74">
        <f>'Прайс повний'!J128</f>
        <v>41.68</v>
      </c>
      <c r="J128" s="379"/>
      <c r="K128" s="306">
        <v>8302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24.75" customHeight="1" x14ac:dyDescent="0.25">
      <c r="A129" s="421"/>
      <c r="B129" s="775"/>
      <c r="C129" s="539" t="str">
        <f>'Прайс повний'!C129</f>
        <v>OCH</v>
      </c>
      <c r="D129" s="296" t="str">
        <f>'Прайс повний'!E129</f>
        <v>Затискач полоса/дріт d8-10 (гар.оцинк.)</v>
      </c>
      <c r="E129" s="110" t="str">
        <f>'Прайс повний'!A129</f>
        <v>80 002</v>
      </c>
      <c r="F129" s="777"/>
      <c r="G129" s="61" t="str">
        <f>'Прайс повний'!G129</f>
        <v>шт.</v>
      </c>
      <c r="H129" s="539">
        <f>'Прайс повний'!I129</f>
        <v>49.19</v>
      </c>
      <c r="I129" s="57">
        <f>'Прайс повний'!J129</f>
        <v>49.19</v>
      </c>
      <c r="J129" s="375"/>
      <c r="K129" s="307">
        <v>8302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24.75" customHeight="1" x14ac:dyDescent="0.25">
      <c r="A130" s="421"/>
      <c r="B130" s="775"/>
      <c r="C130" s="539" t="str">
        <f>'Прайс повний'!C130</f>
        <v>Ni</v>
      </c>
      <c r="D130" s="296" t="str">
        <f>'Прайс повний'!E130</f>
        <v>Затискач полоса/дріт d8-10 (нержавійка)</v>
      </c>
      <c r="E130" s="110" t="str">
        <f>'Прайс повний'!A130</f>
        <v>80 003</v>
      </c>
      <c r="F130" s="777"/>
      <c r="G130" s="61" t="str">
        <f>'Прайс повний'!G130</f>
        <v>шт.</v>
      </c>
      <c r="H130" s="539">
        <f>'Прайс повний'!I130</f>
        <v>81.27</v>
      </c>
      <c r="I130" s="57">
        <f>'Прайс повний'!J130</f>
        <v>81.27</v>
      </c>
      <c r="J130" s="375"/>
      <c r="K130" s="307">
        <v>8302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24.75" customHeight="1" x14ac:dyDescent="0.25">
      <c r="A131" s="422"/>
      <c r="B131" s="776"/>
      <c r="C131" s="540" t="str">
        <f>'Прайс повний'!C131</f>
        <v>Cu</v>
      </c>
      <c r="D131" s="42" t="str">
        <f>'Прайс повний'!E131</f>
        <v>Затискач полоса/дріт d8-10 (мідь)</v>
      </c>
      <c r="E131" s="111" t="str">
        <f>'Прайс повний'!A131</f>
        <v>90 090</v>
      </c>
      <c r="F131" s="778"/>
      <c r="G131" s="44" t="str">
        <f>'Прайс повний'!G131</f>
        <v>шт.</v>
      </c>
      <c r="H131" s="540">
        <f>'Прайс повний'!I131</f>
        <v>136.6</v>
      </c>
      <c r="I131" s="45">
        <f>'Прайс повний'!J131</f>
        <v>136.6</v>
      </c>
      <c r="J131" s="376"/>
      <c r="K131" s="308">
        <v>7419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24.75" customHeight="1" x14ac:dyDescent="0.25">
      <c r="A132" s="420"/>
      <c r="B132" s="808" t="str">
        <f>'Прайс повний'!B136</f>
        <v>04/8.3</v>
      </c>
      <c r="C132" s="538" t="str">
        <f>'Прайс повний'!C132</f>
        <v>OC</v>
      </c>
      <c r="D132" s="297" t="str">
        <f>'Прайс повний'!E132</f>
        <v>Затискач полоса/дріт d8-10</v>
      </c>
      <c r="E132" s="79" t="str">
        <f>'Прайс повний'!A132</f>
        <v>80 010</v>
      </c>
      <c r="F132" s="773" t="s">
        <v>217</v>
      </c>
      <c r="G132" s="297" t="str">
        <f>'Прайс повний'!G132</f>
        <v>шт.</v>
      </c>
      <c r="H132" s="538">
        <f>'Прайс повний'!I132</f>
        <v>47.17</v>
      </c>
      <c r="I132" s="74">
        <f>'Прайс повний'!J132</f>
        <v>47.17</v>
      </c>
      <c r="J132" s="379"/>
      <c r="K132" s="306">
        <v>8302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24.75" customHeight="1" x14ac:dyDescent="0.25">
      <c r="A133" s="421"/>
      <c r="B133" s="775"/>
      <c r="C133" s="527" t="str">
        <f>'Прайс повний'!C133</f>
        <v>ОСН</v>
      </c>
      <c r="D133" s="293" t="str">
        <f>'Прайс повний'!E133</f>
        <v>Затискач полоса/дріт d8-10 (гар.оцинк.)</v>
      </c>
      <c r="E133" s="92" t="str">
        <f>'Прайс повний'!A133</f>
        <v>80 030</v>
      </c>
      <c r="F133" s="777"/>
      <c r="G133" s="293" t="str">
        <f>'Прайс повний'!G133</f>
        <v>шт.</v>
      </c>
      <c r="H133" s="527">
        <f>'Прайс повний'!I133</f>
        <v>63.14</v>
      </c>
      <c r="I133" s="57">
        <f>'Прайс повний'!J133</f>
        <v>63.14</v>
      </c>
      <c r="J133" s="375"/>
      <c r="K133" s="307">
        <v>8302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24.75" customHeight="1" x14ac:dyDescent="0.25">
      <c r="A134" s="421"/>
      <c r="B134" s="775"/>
      <c r="C134" s="527" t="str">
        <f>'Прайс повний'!C134</f>
        <v>Ni</v>
      </c>
      <c r="D134" s="293" t="str">
        <f>'Прайс повний'!E134</f>
        <v>Затискач полоса/дріт d8-10 (нержавійка)</v>
      </c>
      <c r="E134" s="92" t="str">
        <f>'Прайс повний'!A134</f>
        <v>80 085</v>
      </c>
      <c r="F134" s="777"/>
      <c r="G134" s="293" t="str">
        <f>'Прайс повний'!G134</f>
        <v>шт.</v>
      </c>
      <c r="H134" s="527">
        <f>'Прайс повний'!I134</f>
        <v>97.99</v>
      </c>
      <c r="I134" s="57">
        <f>'Прайс повний'!J134</f>
        <v>97.99</v>
      </c>
      <c r="J134" s="375"/>
      <c r="K134" s="307">
        <v>8302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2.75" customHeight="1" x14ac:dyDescent="0.25">
      <c r="A135" s="421"/>
      <c r="B135" s="775"/>
      <c r="C135" s="527" t="str">
        <f>'Прайс повний'!C135</f>
        <v>Cu</v>
      </c>
      <c r="D135" s="293" t="str">
        <f>'Прайс повний'!E135</f>
        <v>Затискач полоса/дріт d8-10 (мідь)</v>
      </c>
      <c r="E135" s="92" t="str">
        <f>'Прайс повний'!A135</f>
        <v>90 091</v>
      </c>
      <c r="F135" s="777"/>
      <c r="G135" s="293" t="str">
        <f>'Прайс повний'!G135</f>
        <v>шт.</v>
      </c>
      <c r="H135" s="527">
        <f>'Прайс повний'!I135</f>
        <v>172.72</v>
      </c>
      <c r="I135" s="57">
        <f>'Прайс повний'!J135</f>
        <v>172.72</v>
      </c>
      <c r="J135" s="375"/>
      <c r="K135" s="307">
        <v>7419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53.25" customHeight="1" x14ac:dyDescent="0.25">
      <c r="A136" s="422"/>
      <c r="B136" s="776"/>
      <c r="C136" s="528" t="s">
        <v>218</v>
      </c>
      <c r="D136" s="58" t="s">
        <v>219</v>
      </c>
      <c r="E136" s="44" t="s">
        <v>220</v>
      </c>
      <c r="F136" s="58" t="s">
        <v>221</v>
      </c>
      <c r="G136" s="60" t="s">
        <v>16</v>
      </c>
      <c r="H136" s="573">
        <f>'Прайс повний'!I136</f>
        <v>122.42</v>
      </c>
      <c r="I136" s="45">
        <f>'Прайс повний'!J136</f>
        <v>122.42</v>
      </c>
      <c r="J136" s="376"/>
      <c r="K136" s="308">
        <v>7419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24.75" customHeight="1" x14ac:dyDescent="0.25">
      <c r="A137" s="420"/>
      <c r="B137" s="780" t="str">
        <f>'Прайс повний'!B137</f>
        <v>04/88.2</v>
      </c>
      <c r="C137" s="538" t="str">
        <f>'Прайс повний'!C137</f>
        <v>ОС</v>
      </c>
      <c r="D137" s="297" t="str">
        <f>'Прайс повний'!E137</f>
        <v>Затискач дріт d8-10/дріт d8-10</v>
      </c>
      <c r="E137" s="79" t="str">
        <f>'Прайс повний'!A137</f>
        <v>80 015</v>
      </c>
      <c r="F137" s="773" t="s">
        <v>222</v>
      </c>
      <c r="G137" s="297" t="str">
        <f>IF(F137='Прайс повний'!F137,'Прайс повний'!G137,IF(Прайс!F137='Прайс повний'!F138,'Прайс повний'!G138,IF(Прайс!F137='Прайс повний'!F139,'Прайс повний'!G139,'Прайс повний'!G140)))</f>
        <v>шт.</v>
      </c>
      <c r="H137" s="525">
        <f>'Прайс повний'!I137</f>
        <v>41.85</v>
      </c>
      <c r="I137" s="74">
        <f>'Прайс повний'!J137</f>
        <v>41.85</v>
      </c>
      <c r="J137" s="379"/>
      <c r="K137" s="306">
        <v>8302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24.75" customHeight="1" x14ac:dyDescent="0.25">
      <c r="A138" s="421"/>
      <c r="B138" s="775"/>
      <c r="C138" s="527" t="str">
        <f>'Прайс повний'!C138</f>
        <v>ОСН</v>
      </c>
      <c r="D138" s="293" t="str">
        <f>'Прайс повний'!E138</f>
        <v>Затискач дріт d8-10/дріт d8-10 (гар.оцинк.)</v>
      </c>
      <c r="E138" s="92" t="str">
        <f>'Прайс повний'!A138</f>
        <v>80 035</v>
      </c>
      <c r="F138" s="777"/>
      <c r="G138" s="293" t="str">
        <f>IF(F138='Прайс повний'!F138,'Прайс повний'!G138,IF(Прайс!F138='Прайс повний'!F139,'Прайс повний'!G139,IF(Прайс!F138='Прайс повний'!F140,'Прайс повний'!G140,'Прайс повний'!G141)))</f>
        <v>шт.</v>
      </c>
      <c r="H138" s="527">
        <f>'Прайс повний'!I138</f>
        <v>53.36</v>
      </c>
      <c r="I138" s="57">
        <f>'Прайс повний'!J138</f>
        <v>53.36</v>
      </c>
      <c r="J138" s="375"/>
      <c r="K138" s="307">
        <v>8302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24.75" customHeight="1" x14ac:dyDescent="0.25">
      <c r="A139" s="421"/>
      <c r="B139" s="775"/>
      <c r="C139" s="527" t="str">
        <f>'Прайс повний'!C139</f>
        <v>Ni</v>
      </c>
      <c r="D139" s="293" t="str">
        <f>'Прайс повний'!E139</f>
        <v>Затискач дріт d8-10/дріт d8-10 (нержавійка)</v>
      </c>
      <c r="E139" s="92" t="str">
        <f>'Прайс повний'!A139</f>
        <v>80 033</v>
      </c>
      <c r="F139" s="777"/>
      <c r="G139" s="293" t="str">
        <f>IF(F139='Прайс повний'!F139,'Прайс повний'!G139,IF(Прайс!F139='Прайс повний'!F140,'Прайс повний'!G140,IF(Прайс!F139='Прайс повний'!F141,'Прайс повний'!G141,'Прайс повний'!G142)))</f>
        <v>шт.</v>
      </c>
      <c r="H139" s="527">
        <f>'Прайс повний'!I139</f>
        <v>84.06</v>
      </c>
      <c r="I139" s="57">
        <f>'Прайс повний'!J139</f>
        <v>84.06</v>
      </c>
      <c r="J139" s="375"/>
      <c r="K139" s="307">
        <v>8302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24.75" customHeight="1" x14ac:dyDescent="0.25">
      <c r="A140" s="422"/>
      <c r="B140" s="776"/>
      <c r="C140" s="528" t="str">
        <f>'Прайс повний'!C140</f>
        <v>Cu</v>
      </c>
      <c r="D140" s="58" t="str">
        <f>'Прайс повний'!E140</f>
        <v>Затискач дріт d8-10/дріт d8-10 (мідь)</v>
      </c>
      <c r="E140" s="59" t="str">
        <f>'Прайс повний'!A140</f>
        <v>90 092</v>
      </c>
      <c r="F140" s="778"/>
      <c r="G140" s="58" t="str">
        <f>IF(F140='Прайс повний'!F140,'Прайс повний'!G140,IF(Прайс!F140='Прайс повний'!F141,'Прайс повний'!G141,IF(Прайс!F140='Прайс повний'!F142,'Прайс повний'!G142,'Прайс повний'!G143)))</f>
        <v>шт.</v>
      </c>
      <c r="H140" s="528">
        <f>'Прайс повний'!I140</f>
        <v>132.78</v>
      </c>
      <c r="I140" s="45">
        <f>'Прайс повний'!J140</f>
        <v>132.78</v>
      </c>
      <c r="J140" s="376"/>
      <c r="K140" s="308">
        <v>7419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29.25" customHeight="1" x14ac:dyDescent="0.25">
      <c r="A141" s="420"/>
      <c r="B141" s="780" t="str">
        <f>'Прайс повний'!B141</f>
        <v>04/88.3</v>
      </c>
      <c r="C141" s="538" t="str">
        <f>'Прайс повний'!C141</f>
        <v>ОС</v>
      </c>
      <c r="D141" s="297" t="str">
        <f>'Прайс повний'!E141</f>
        <v>Затискач дріт d8-10/дріт d8-10</v>
      </c>
      <c r="E141" s="79" t="str">
        <f>'Прайс повний'!A141</f>
        <v>80 041</v>
      </c>
      <c r="F141" s="773" t="s">
        <v>223</v>
      </c>
      <c r="G141" s="73" t="s">
        <v>16</v>
      </c>
      <c r="H141" s="538">
        <f>'Прайс повний'!I141</f>
        <v>49.46</v>
      </c>
      <c r="I141" s="74">
        <f>'Прайс повний'!J141</f>
        <v>49.46</v>
      </c>
      <c r="J141" s="379"/>
      <c r="K141" s="306">
        <v>8302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30.75" customHeight="1" x14ac:dyDescent="0.25">
      <c r="A142" s="421"/>
      <c r="B142" s="775"/>
      <c r="C142" s="527" t="str">
        <f>'Прайс повний'!C142</f>
        <v>ОСН</v>
      </c>
      <c r="D142" s="293" t="str">
        <f>'Прайс повний'!E142</f>
        <v>Затискач дріт d8-10/дріт d8-10 (гар.оцинк.)</v>
      </c>
      <c r="E142" s="92" t="str">
        <f>'Прайс повний'!A142</f>
        <v>80 042</v>
      </c>
      <c r="F142" s="777"/>
      <c r="G142" s="56" t="s">
        <v>16</v>
      </c>
      <c r="H142" s="527">
        <f>'Прайс повний'!I142</f>
        <v>65.67</v>
      </c>
      <c r="I142" s="57">
        <f>'Прайс повний'!J142</f>
        <v>65.67</v>
      </c>
      <c r="J142" s="375"/>
      <c r="K142" s="307">
        <v>8302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32.25" customHeight="1" x14ac:dyDescent="0.25">
      <c r="A143" s="422"/>
      <c r="B143" s="776"/>
      <c r="C143" s="528" t="str">
        <f>'Прайс повний'!C143</f>
        <v>Ni</v>
      </c>
      <c r="D143" s="58" t="str">
        <f>'Прайс повний'!E143</f>
        <v>Затискач дріт d8-10/дріт d8-10 (нержавійка)</v>
      </c>
      <c r="E143" s="59" t="str">
        <f>'Прайс повний'!A143</f>
        <v>80 043</v>
      </c>
      <c r="F143" s="778"/>
      <c r="G143" s="60" t="s">
        <v>16</v>
      </c>
      <c r="H143" s="528">
        <f>'Прайс повний'!I143</f>
        <v>99.16</v>
      </c>
      <c r="I143" s="45">
        <f>'Прайс повний'!J143</f>
        <v>99.16</v>
      </c>
      <c r="J143" s="376"/>
      <c r="K143" s="308">
        <v>8302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30.75" customHeight="1" x14ac:dyDescent="0.25">
      <c r="A144" s="420"/>
      <c r="B144" s="780" t="str">
        <f>'Прайс повний'!B144</f>
        <v>04/16.2</v>
      </c>
      <c r="C144" s="538" t="str">
        <f>'Прайс повний'!C144</f>
        <v>ОС</v>
      </c>
      <c r="D144" s="297" t="str">
        <f>'Прайс повний'!E144</f>
        <v>Затискач прут d16/полоса</v>
      </c>
      <c r="E144" s="79" t="str">
        <f>'Прайс повний'!A144</f>
        <v>80 051</v>
      </c>
      <c r="F144" s="773" t="s">
        <v>224</v>
      </c>
      <c r="G144" s="73" t="s">
        <v>16</v>
      </c>
      <c r="H144" s="538">
        <f>'Прайс повний'!I144</f>
        <v>41.1</v>
      </c>
      <c r="I144" s="74">
        <f>'Прайс повний'!J144</f>
        <v>41.1</v>
      </c>
      <c r="J144" s="379"/>
      <c r="K144" s="306">
        <v>8302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27.75" customHeight="1" x14ac:dyDescent="0.25">
      <c r="A145" s="421"/>
      <c r="B145" s="775"/>
      <c r="C145" s="527" t="str">
        <f>'Прайс повний'!C145</f>
        <v>ОСН</v>
      </c>
      <c r="D145" s="293" t="str">
        <f>'Прайс повний'!E145</f>
        <v>Затискач прут d16/полоса (гар.оцинк.)</v>
      </c>
      <c r="E145" s="92" t="str">
        <f>'Прайс повний'!A145</f>
        <v>80 050</v>
      </c>
      <c r="F145" s="777"/>
      <c r="G145" s="56" t="s">
        <v>16</v>
      </c>
      <c r="H145" s="527">
        <f>'Прайс повний'!I145</f>
        <v>53.52</v>
      </c>
      <c r="I145" s="57">
        <f>'Прайс повний'!J145</f>
        <v>53.52</v>
      </c>
      <c r="J145" s="375"/>
      <c r="K145" s="307">
        <v>8302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32.25" customHeight="1" x14ac:dyDescent="0.25">
      <c r="A146" s="422"/>
      <c r="B146" s="776"/>
      <c r="C146" s="528" t="str">
        <f>'Прайс повний'!C146</f>
        <v>Ni</v>
      </c>
      <c r="D146" s="58" t="str">
        <f>'Прайс повний'!E146</f>
        <v>Затискач прут d16/полоса (нержавійка)</v>
      </c>
      <c r="E146" s="59" t="str">
        <f>'Прайс повний'!A146</f>
        <v>80 053</v>
      </c>
      <c r="F146" s="778"/>
      <c r="G146" s="60" t="s">
        <v>16</v>
      </c>
      <c r="H146" s="528">
        <f>'Прайс повний'!I146</f>
        <v>89.76</v>
      </c>
      <c r="I146" s="45">
        <f>'Прайс повний'!J146</f>
        <v>89.76</v>
      </c>
      <c r="J146" s="376"/>
      <c r="K146" s="308">
        <v>8302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27.75" customHeight="1" x14ac:dyDescent="0.25">
      <c r="A147" s="420"/>
      <c r="B147" s="780" t="str">
        <f>'Прайс повний'!B147</f>
        <v>04/16.3</v>
      </c>
      <c r="C147" s="538" t="str">
        <f>'Прайс повний'!C147</f>
        <v>ОС</v>
      </c>
      <c r="D147" s="297" t="str">
        <f>'Прайс повний'!E147</f>
        <v>Затискач прут d16/полоса</v>
      </c>
      <c r="E147" s="79" t="str">
        <f>'Прайс повний'!A147</f>
        <v>80 056</v>
      </c>
      <c r="F147" s="773" t="s">
        <v>225</v>
      </c>
      <c r="G147" s="73" t="s">
        <v>16</v>
      </c>
      <c r="H147" s="538">
        <f>'Прайс повний'!I147</f>
        <v>50.51</v>
      </c>
      <c r="I147" s="74">
        <f>'Прайс повний'!J147</f>
        <v>50.51</v>
      </c>
      <c r="J147" s="379"/>
      <c r="K147" s="306">
        <v>8302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28.5" customHeight="1" x14ac:dyDescent="0.25">
      <c r="A148" s="421"/>
      <c r="B148" s="775"/>
      <c r="C148" s="527" t="str">
        <f>'Прайс повний'!C148</f>
        <v>ОСН</v>
      </c>
      <c r="D148" s="293" t="str">
        <f>'Прайс повний'!E148</f>
        <v>Затискач прут d16/полоса (гар.оцинк.)</v>
      </c>
      <c r="E148" s="92" t="str">
        <f>'Прайс повний'!A148</f>
        <v>80 055</v>
      </c>
      <c r="F148" s="777"/>
      <c r="G148" s="56" t="s">
        <v>16</v>
      </c>
      <c r="H148" s="527">
        <f>'Прайс повний'!I148</f>
        <v>67.61</v>
      </c>
      <c r="I148" s="57">
        <f>'Прайс повний'!J148</f>
        <v>67.61</v>
      </c>
      <c r="J148" s="375"/>
      <c r="K148" s="307">
        <v>8302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31.5" customHeight="1" x14ac:dyDescent="0.25">
      <c r="A149" s="422"/>
      <c r="B149" s="776"/>
      <c r="C149" s="528" t="str">
        <f>'Прайс повний'!C149</f>
        <v>Ni</v>
      </c>
      <c r="D149" s="58" t="str">
        <f>'Прайс повний'!E149</f>
        <v>Затискач прут d16/полоса (нержавійка)</v>
      </c>
      <c r="E149" s="59" t="str">
        <f>'Прайс повний'!A149</f>
        <v>80 080</v>
      </c>
      <c r="F149" s="778"/>
      <c r="G149" s="60" t="s">
        <v>16</v>
      </c>
      <c r="H149" s="528">
        <f>'Прайс повний'!I149</f>
        <v>102.85</v>
      </c>
      <c r="I149" s="45">
        <f>'Прайс повний'!J149</f>
        <v>102.85</v>
      </c>
      <c r="J149" s="376"/>
      <c r="K149" s="308">
        <v>8302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30" customHeight="1" x14ac:dyDescent="0.25">
      <c r="A150" s="421"/>
      <c r="B150" s="785" t="str">
        <f>'Прайс повний'!B150</f>
        <v>04/168.2</v>
      </c>
      <c r="C150" s="559" t="str">
        <f>'Прайс повний'!C150</f>
        <v>ОС</v>
      </c>
      <c r="D150" s="301" t="str">
        <f>'Прайс повний'!E150</f>
        <v>Затискач прут d16/дріт d8-10</v>
      </c>
      <c r="E150" s="112" t="str">
        <f>'Прайс повний'!A150</f>
        <v>80 025</v>
      </c>
      <c r="F150" s="817" t="s">
        <v>226</v>
      </c>
      <c r="G150" s="113" t="s">
        <v>16</v>
      </c>
      <c r="H150" s="559">
        <f>'Прайс повний'!I150</f>
        <v>45.17</v>
      </c>
      <c r="I150" s="54">
        <f>'Прайс повний'!J150</f>
        <v>45.17</v>
      </c>
      <c r="J150" s="375"/>
      <c r="K150" s="321">
        <v>8302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29.25" customHeight="1" x14ac:dyDescent="0.25">
      <c r="A151" s="421"/>
      <c r="B151" s="775"/>
      <c r="C151" s="539" t="str">
        <f>'Прайс повний'!C151</f>
        <v>ОСН</v>
      </c>
      <c r="D151" s="296" t="str">
        <f>'Прайс повний'!E151</f>
        <v>Затискач прут d16/дріт d8-10 (гар.оцинк.)</v>
      </c>
      <c r="E151" s="110" t="str">
        <f>'Прайс повний'!A151</f>
        <v>80 045</v>
      </c>
      <c r="F151" s="777"/>
      <c r="G151" s="61" t="s">
        <v>16</v>
      </c>
      <c r="H151" s="539">
        <f>'Прайс повний'!I151</f>
        <v>57.62</v>
      </c>
      <c r="I151" s="57">
        <f>'Прайс повний'!J151</f>
        <v>57.62</v>
      </c>
      <c r="J151" s="375"/>
      <c r="K151" s="307">
        <v>8302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32.25" customHeight="1" x14ac:dyDescent="0.25">
      <c r="A152" s="422"/>
      <c r="B152" s="776"/>
      <c r="C152" s="540" t="str">
        <f>'Прайс повний'!C152</f>
        <v>Ni</v>
      </c>
      <c r="D152" s="42" t="str">
        <f>'Прайс повний'!E152</f>
        <v>Затискач прут d16/дріт d8-10 (нержавійка)</v>
      </c>
      <c r="E152" s="111" t="str">
        <f>'Прайс повний'!A152</f>
        <v>80 093</v>
      </c>
      <c r="F152" s="778"/>
      <c r="G152" s="44" t="s">
        <v>16</v>
      </c>
      <c r="H152" s="540">
        <f>'Прайс повний'!I152</f>
        <v>93.28</v>
      </c>
      <c r="I152" s="45">
        <f>'Прайс повний'!J152</f>
        <v>93.28</v>
      </c>
      <c r="J152" s="376"/>
      <c r="K152" s="308">
        <v>8302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30.75" customHeight="1" x14ac:dyDescent="0.25">
      <c r="A153" s="420"/>
      <c r="B153" s="780" t="str">
        <f>'Прайс повний'!B153</f>
        <v>04/168.3</v>
      </c>
      <c r="C153" s="538" t="str">
        <f>'Прайс повний'!C153</f>
        <v>ОС</v>
      </c>
      <c r="D153" s="297" t="str">
        <f>'Прайс повний'!E153</f>
        <v>Затискач прут d16/дріт d8-10</v>
      </c>
      <c r="E153" s="79" t="str">
        <f>'Прайс повний'!A153</f>
        <v>80 020</v>
      </c>
      <c r="F153" s="773" t="s">
        <v>227</v>
      </c>
      <c r="G153" s="73" t="s">
        <v>16</v>
      </c>
      <c r="H153" s="538">
        <f>'Прайс повний'!I153</f>
        <v>53.44</v>
      </c>
      <c r="I153" s="74">
        <f>'Прайс повний'!J153</f>
        <v>53.44</v>
      </c>
      <c r="J153" s="379"/>
      <c r="K153" s="306">
        <v>8302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30" customHeight="1" x14ac:dyDescent="0.25">
      <c r="A154" s="421"/>
      <c r="B154" s="775"/>
      <c r="C154" s="527" t="str">
        <f>'Прайс повний'!C154</f>
        <v>ОСH</v>
      </c>
      <c r="D154" s="293" t="str">
        <f>'Прайс повний'!E154</f>
        <v>Затискач прут d16/полоса/дріт d8-10 (гар.оцинк.)</v>
      </c>
      <c r="E154" s="92" t="str">
        <f>'Прайс повний'!A154</f>
        <v>80 040</v>
      </c>
      <c r="F154" s="777"/>
      <c r="G154" s="56" t="s">
        <v>16</v>
      </c>
      <c r="H154" s="527">
        <f>'Прайс повний'!I154</f>
        <v>69.91</v>
      </c>
      <c r="I154" s="57">
        <f>'Прайс повний'!J154</f>
        <v>69.91</v>
      </c>
      <c r="J154" s="375"/>
      <c r="K154" s="307">
        <v>8302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30" customHeight="1" x14ac:dyDescent="0.25">
      <c r="A155" s="422"/>
      <c r="B155" s="776"/>
      <c r="C155" s="528" t="str">
        <f>'Прайс повний'!C155</f>
        <v>Ni</v>
      </c>
      <c r="D155" s="58" t="str">
        <f>'Прайс повний'!E155</f>
        <v>Затискач прут d16/полоса/дріт d8-10 (нержавійка)</v>
      </c>
      <c r="E155" s="59" t="str">
        <f>'Прайс повний'!A155</f>
        <v>80 084</v>
      </c>
      <c r="F155" s="778"/>
      <c r="G155" s="60" t="s">
        <v>16</v>
      </c>
      <c r="H155" s="528">
        <f>'Прайс повний'!I155</f>
        <v>116.1</v>
      </c>
      <c r="I155" s="45">
        <f>'Прайс повний'!J155</f>
        <v>116.1</v>
      </c>
      <c r="J155" s="376"/>
      <c r="K155" s="308">
        <v>8302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36.75" customHeight="1" x14ac:dyDescent="0.25">
      <c r="A156" s="420"/>
      <c r="B156" s="784" t="str">
        <f>'Прайс повний'!B157</f>
        <v>44/0.2</v>
      </c>
      <c r="C156" s="538" t="str">
        <f>'Прайс повний'!C156</f>
        <v>OC</v>
      </c>
      <c r="D156" s="297" t="str">
        <f>'Прайс повний'!E156</f>
        <v>Затискач полоса/полоса 40</v>
      </c>
      <c r="E156" s="79" t="str">
        <f>'Прайс повний'!A156</f>
        <v>80 404</v>
      </c>
      <c r="F156" s="773" t="s">
        <v>215</v>
      </c>
      <c r="G156" s="73" t="s">
        <v>16</v>
      </c>
      <c r="H156" s="582">
        <f>'Прайс повний'!I156</f>
        <v>51.35</v>
      </c>
      <c r="I156" s="74">
        <f>'Прайс повний'!J156</f>
        <v>51.35</v>
      </c>
      <c r="J156" s="379"/>
      <c r="K156" s="306">
        <v>8302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36" customHeight="1" x14ac:dyDescent="0.25">
      <c r="A157" s="422"/>
      <c r="B157" s="776"/>
      <c r="C157" s="528" t="str">
        <f>'Прайс повний'!C157</f>
        <v>OCH</v>
      </c>
      <c r="D157" s="58" t="str">
        <f>'Прайс повний'!E157</f>
        <v>Затискач полоса/полоса 40 (гар.оцинк.)</v>
      </c>
      <c r="E157" s="59" t="str">
        <f>'Прайс повний'!A157</f>
        <v>80 405</v>
      </c>
      <c r="F157" s="778"/>
      <c r="G157" s="60" t="s">
        <v>16</v>
      </c>
      <c r="H157" s="586">
        <f>'Прайс повний'!I157</f>
        <v>63.51</v>
      </c>
      <c r="I157" s="45">
        <f>'Прайс повний'!J157</f>
        <v>63.51</v>
      </c>
      <c r="J157" s="376"/>
      <c r="K157" s="308">
        <v>8302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33.75" customHeight="1" x14ac:dyDescent="0.25">
      <c r="A158" s="420"/>
      <c r="B158" s="808" t="str">
        <f>'Прайс повний'!B158</f>
        <v>44/8.2</v>
      </c>
      <c r="C158" s="538" t="str">
        <f>'Прайс повний'!C158</f>
        <v>OC</v>
      </c>
      <c r="D158" s="297" t="str">
        <f>'Прайс повний'!E158</f>
        <v>Затискач полоса 40/дріт d8-10</v>
      </c>
      <c r="E158" s="79" t="str">
        <f>'Прайс повний'!A158</f>
        <v>80 005</v>
      </c>
      <c r="F158" s="297" t="str">
        <f>'Прайс повний'!F158</f>
        <v>Затискач з однієї пластини з вигином під 8-10 мм товщиною 2 мм та однієї плоскої, гальванічно оцинковані, на чотири болти М8</v>
      </c>
      <c r="G158" s="73" t="str">
        <f>'Прайс повний'!G158</f>
        <v>шт.</v>
      </c>
      <c r="H158" s="538">
        <f>'Прайс повний'!I158</f>
        <v>60.72</v>
      </c>
      <c r="I158" s="74">
        <f>'Прайс повний'!J158</f>
        <v>60.72</v>
      </c>
      <c r="J158" s="379"/>
      <c r="K158" s="306">
        <v>8302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39" customHeight="1" x14ac:dyDescent="0.25">
      <c r="A159" s="422"/>
      <c r="B159" s="776"/>
      <c r="C159" s="528" t="str">
        <f>'Прайс повний'!C159</f>
        <v>OCH</v>
      </c>
      <c r="D159" s="58" t="str">
        <f>'Прайс повний'!E159</f>
        <v>Затискач полоса 40/дріт d8-10 (гар.оцинк.)</v>
      </c>
      <c r="E159" s="59" t="str">
        <f>'Прайс повний'!A159</f>
        <v>80 006</v>
      </c>
      <c r="F159" s="58" t="str">
        <f>'Прайс повний'!F159</f>
        <v>Затискач з однієї пластини з вигином під 8-10 мм товщиною 3 мм та однієї плоскої, гарячооцинковані, на чотири болти М8</v>
      </c>
      <c r="G159" s="60" t="str">
        <f>'Прайс повний'!G159</f>
        <v>шт.</v>
      </c>
      <c r="H159" s="528">
        <f>'Прайс повний'!I159</f>
        <v>64.39</v>
      </c>
      <c r="I159" s="45">
        <f>'Прайс повний'!J159</f>
        <v>64.39</v>
      </c>
      <c r="J159" s="376"/>
      <c r="K159" s="308">
        <v>8302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30.75" customHeight="1" x14ac:dyDescent="0.25">
      <c r="A160" s="420"/>
      <c r="B160" s="808" t="str">
        <f>'Прайс повний'!B160</f>
        <v>44/8.3</v>
      </c>
      <c r="C160" s="538" t="str">
        <f>'Прайс повний'!C160</f>
        <v>OC</v>
      </c>
      <c r="D160" s="297" t="str">
        <f>'Прайс повний'!E160</f>
        <v>Затискач полоса 40/дріт d8-10</v>
      </c>
      <c r="E160" s="114">
        <f>'Прайс повний'!A160</f>
        <v>90096</v>
      </c>
      <c r="F160" s="297" t="str">
        <f>'Прайс повний'!F160</f>
        <v>Затискач з однієї пластини з вигином під 8-10 мм товщиною 2 мм та двох плоских, гальванічно оцинковані, на чотири болти М8</v>
      </c>
      <c r="G160" s="73" t="s">
        <v>16</v>
      </c>
      <c r="H160" s="582">
        <f>'Прайс повний'!I160</f>
        <v>77.87</v>
      </c>
      <c r="I160" s="74">
        <f>'Прайс повний'!J160</f>
        <v>77.87</v>
      </c>
      <c r="J160" s="379"/>
      <c r="K160" s="306">
        <v>8302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38.25" customHeight="1" x14ac:dyDescent="0.25">
      <c r="A161" s="422"/>
      <c r="B161" s="776"/>
      <c r="C161" s="528" t="str">
        <f>'Прайс повний'!C161</f>
        <v>OCH</v>
      </c>
      <c r="D161" s="58" t="str">
        <f>'Прайс повний'!E161</f>
        <v>Затискач полоса 40/дріт d8-10 (гар.оцинк.)</v>
      </c>
      <c r="E161" s="43" t="str">
        <f>'Прайс повний'!A161</f>
        <v>90 097</v>
      </c>
      <c r="F161" s="58" t="str">
        <f>'Прайс повний'!F161</f>
        <v>Затискач з однієї пластини з вигином під 8-10 мм, товщиною 3 мм, та двох плоских, гарячооцинковані, на чотири болти М8</v>
      </c>
      <c r="G161" s="60" t="s">
        <v>16</v>
      </c>
      <c r="H161" s="573">
        <f>'Прайс повний'!I161</f>
        <v>78.77</v>
      </c>
      <c r="I161" s="45">
        <f>'Прайс повний'!J161</f>
        <v>78.77</v>
      </c>
      <c r="J161" s="376"/>
      <c r="K161" s="308">
        <v>8302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45.75" customHeight="1" x14ac:dyDescent="0.25">
      <c r="A162" s="420"/>
      <c r="B162" s="780" t="str">
        <f>'Прайс повний'!B163</f>
        <v>44/20.2</v>
      </c>
      <c r="C162" s="538" t="s">
        <v>45</v>
      </c>
      <c r="D162" s="297" t="str">
        <f>'Прайс повний'!E162</f>
        <v>Затискач прут d16-20/полоса 40</v>
      </c>
      <c r="E162" s="79" t="str">
        <f>'Прайс повний'!A162</f>
        <v>80 451</v>
      </c>
      <c r="F162" s="297" t="str">
        <f>IF(E162='Прайс повний'!A162,'Прайс повний'!F162,IF(Прайс!E162='Прайс повний'!A148,'Прайс повний'!F148,IF(Прайс!E162='Прайс повний'!A165,'Прайс повний'!F165,'Прайс повний'!F150)))</f>
        <v>Затискач з однієї пластини з вигином під 16-20 мм товщ. 3 мм та однієї плоскої, оцинк., на чотири болти М8</v>
      </c>
      <c r="G162" s="73" t="s">
        <v>16</v>
      </c>
      <c r="H162" s="538">
        <f>'Прайс повний'!I162</f>
        <v>57.37</v>
      </c>
      <c r="I162" s="74">
        <f>'Прайс повний'!J162</f>
        <v>57.37</v>
      </c>
      <c r="J162" s="379"/>
      <c r="K162" s="306">
        <v>8302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45.75" customHeight="1" x14ac:dyDescent="0.25">
      <c r="A163" s="422"/>
      <c r="B163" s="776"/>
      <c r="C163" s="528" t="str">
        <f>'Прайс повний'!C163</f>
        <v>ОСН</v>
      </c>
      <c r="D163" s="58" t="str">
        <f>'Прайс повний'!E163</f>
        <v>Затискач прут d16-20/полоса 40 (гар.оцинк.)</v>
      </c>
      <c r="E163" s="59" t="str">
        <f>'Прайс повний'!A163</f>
        <v>80 450</v>
      </c>
      <c r="F163" s="58" t="str">
        <f>IF(E163='Прайс повний'!A163,'Прайс повний'!F163,IF(Прайс!E163='Прайс повний'!A147,'Прайс повний'!F147,IF(Прайс!E163='Прайс повний'!A148,'Прайс повний'!F148,'Прайс повний'!F149)))</f>
        <v>Затискач з однієї пластини з вигином під 16-20 мм товщ. 3 мм та однієї плоскої, гарячооцинк., на чотири болти М8</v>
      </c>
      <c r="G163" s="60" t="s">
        <v>16</v>
      </c>
      <c r="H163" s="528">
        <f>'Прайс повний'!I163</f>
        <v>72.209999999999994</v>
      </c>
      <c r="I163" s="45">
        <f>'Прайс повний'!J163</f>
        <v>72.209999999999994</v>
      </c>
      <c r="J163" s="376"/>
      <c r="K163" s="308">
        <v>8302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45.75" customHeight="1" x14ac:dyDescent="0.25">
      <c r="A164" s="420"/>
      <c r="B164" s="780" t="str">
        <f>'Прайс повний'!B165</f>
        <v>44/20.3</v>
      </c>
      <c r="C164" s="538" t="s">
        <v>45</v>
      </c>
      <c r="D164" s="297" t="str">
        <f>'Прайс повний'!E164</f>
        <v>Затискач прут d16-20/полоса 40</v>
      </c>
      <c r="E164" s="79" t="str">
        <f>'Прайс повний'!A164</f>
        <v>80 454</v>
      </c>
      <c r="F164" s="297" t="str">
        <f>IF(E164='Прайс повний'!A164,'Прайс повний'!F164,IF(Прайс!E164='Прайс повний'!A149,'Прайс повний'!F149,IF(Прайс!E164='Прайс повний'!A150,'Прайс повний'!F150,'Прайс повний'!F167)))</f>
        <v>Затискач з однієї пластини з вигином під 16-20 мм товщ. 3 мм та двох плоских, оцинк., на чотири болти М8</v>
      </c>
      <c r="G164" s="73" t="s">
        <v>16</v>
      </c>
      <c r="H164" s="538">
        <f>'Прайс повний'!I164</f>
        <v>67.239999999999995</v>
      </c>
      <c r="I164" s="74">
        <f>'Прайс повний'!J164</f>
        <v>67.239999999999995</v>
      </c>
      <c r="J164" s="379"/>
      <c r="K164" s="306">
        <v>8302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45.75" customHeight="1" x14ac:dyDescent="0.25">
      <c r="A165" s="422"/>
      <c r="B165" s="776"/>
      <c r="C165" s="528" t="str">
        <f>'Прайс повний'!C165</f>
        <v>ОСН</v>
      </c>
      <c r="D165" s="58" t="str">
        <f>'Прайс повний'!E165</f>
        <v>Затискач прут d16-20/полоса 40 (гар.оцинк.)</v>
      </c>
      <c r="E165" s="59" t="str">
        <f>'Прайс повний'!A165</f>
        <v>80 455</v>
      </c>
      <c r="F165" s="58" t="str">
        <f>IF(E165='Прайс повний'!A165,'Прайс повний'!F165,IF(Прайс!E165='Прайс повний'!A150,'Прайс повний'!F150,IF(Прайс!E165='Прайс повний'!A151,'Прайс повний'!F151,'Прайс повний'!F152)))</f>
        <v>Затискач з однієї пластини з вигином під 16-20 мм товщ. 3 мм та двох плоских, гарячооцинк., на чотири болти М8</v>
      </c>
      <c r="G165" s="60" t="s">
        <v>16</v>
      </c>
      <c r="H165" s="528">
        <f>'Прайс повний'!I165</f>
        <v>85.68</v>
      </c>
      <c r="I165" s="45">
        <f>'Прайс повний'!J165</f>
        <v>85.68</v>
      </c>
      <c r="J165" s="376"/>
      <c r="K165" s="308">
        <v>8302</v>
      </c>
      <c r="L165" s="1"/>
      <c r="M165" s="5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45.75" customHeight="1" x14ac:dyDescent="0.25">
      <c r="A166" s="440"/>
      <c r="B166" s="780" t="str">
        <f>'Прайс повний'!B167</f>
        <v>44/208.2</v>
      </c>
      <c r="C166" s="538" t="s">
        <v>45</v>
      </c>
      <c r="D166" s="297" t="str">
        <f>'Прайс повний'!E166</f>
        <v>Затискач прут d16-20/дріт d8-10</v>
      </c>
      <c r="E166" s="79" t="str">
        <f>'Прайс повний'!A166</f>
        <v>80 444</v>
      </c>
      <c r="F166" s="297" t="str">
        <f>IF(E166='Прайс повний'!A166,'Прайс повний'!F166,IF(Прайс!E166='Прайс повний'!A152,'Прайс повний'!F152,IF(Прайс!E166='Прайс повний'!A153,'Прайс повний'!F153,'Прайс повний'!F169)))</f>
        <v>Затискач з однієї пластини з вигином під 16-20 мм товщ. 3 мм та однієї під 8 мм, оцинк., на чотири болти М8</v>
      </c>
      <c r="G166" s="73" t="s">
        <v>16</v>
      </c>
      <c r="H166" s="538">
        <f>'Прайс повний'!I166</f>
        <v>61.53</v>
      </c>
      <c r="I166" s="74">
        <f>'Прайс повний'!J166</f>
        <v>61.53</v>
      </c>
      <c r="J166" s="379"/>
      <c r="K166" s="306">
        <v>8302</v>
      </c>
      <c r="L166" s="5"/>
      <c r="M166" s="1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</row>
    <row r="167" spans="1:31" ht="46.5" customHeight="1" x14ac:dyDescent="0.25">
      <c r="A167" s="422"/>
      <c r="B167" s="776"/>
      <c r="C167" s="528" t="str">
        <f>'Прайс повний'!C167</f>
        <v>ОСН</v>
      </c>
      <c r="D167" s="58" t="str">
        <f>'Прайс повний'!E167</f>
        <v>Затискач прут d16-20/дріт d8-10 (гар.оцинк.)</v>
      </c>
      <c r="E167" s="59" t="str">
        <f>'Прайс повний'!A167</f>
        <v>80 445</v>
      </c>
      <c r="F167" s="58" t="str">
        <f>IF(E167='Прайс повний'!A167,'Прайс повний'!F167,IF(Прайс!E167='Прайс повний'!A153,'Прайс повний'!F153,IF(Прайс!E167='Прайс повний'!A154,'Прайс повний'!F154,'Прайс повний'!F155)))</f>
        <v>Затискач з однієї пластини з вигином під 16-20 мм товщ. 3 мм та однієї під 8 мм, гарячооцинк., на чотири болти М8</v>
      </c>
      <c r="G167" s="60" t="s">
        <v>16</v>
      </c>
      <c r="H167" s="528">
        <f>'Прайс повний'!I167</f>
        <v>74.819999999999993</v>
      </c>
      <c r="I167" s="45">
        <f>'Прайс повний'!J167</f>
        <v>74.819999999999993</v>
      </c>
      <c r="J167" s="376"/>
      <c r="K167" s="308">
        <v>8302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46.5" customHeight="1" x14ac:dyDescent="0.25">
      <c r="A168" s="421"/>
      <c r="B168" s="782" t="str">
        <f>'Прайс повний'!B169</f>
        <v>44/208.3</v>
      </c>
      <c r="C168" s="527" t="str">
        <f>'Прайс повний'!C168</f>
        <v>OC</v>
      </c>
      <c r="D168" s="293" t="str">
        <f>'Прайс повний'!E168</f>
        <v>Затискач прут d16-20/полоса 40/дріт d8-10</v>
      </c>
      <c r="E168" s="92" t="str">
        <f>'Прайс повний'!A168</f>
        <v>80 439</v>
      </c>
      <c r="F168" s="293" t="str">
        <f>IF(E168='Прайс повний'!A168,'Прайс повний'!F168,IF(Прайс!E168='Прайс повний'!A155,'Прайс повний'!F155,IF(Прайс!E168='Прайс повний'!A127,'Прайс повний'!F127,'Прайс повний'!F170)))</f>
        <v>Затискач з однієї пластини з вигином під 16-20 мм товщ. 3 мм, однієї під 8 мм та однієї плоскої, оцинк., на чотири болти М8</v>
      </c>
      <c r="G168" s="56" t="s">
        <v>16</v>
      </c>
      <c r="H168" s="527">
        <f>'Прайс повний'!I168</f>
        <v>67.69</v>
      </c>
      <c r="I168" s="57">
        <f>'Прайс повний'!J168</f>
        <v>67.69</v>
      </c>
      <c r="J168" s="375"/>
      <c r="K168" s="307">
        <v>8302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45.75" customHeight="1" x14ac:dyDescent="0.25">
      <c r="A169" s="421"/>
      <c r="B169" s="783"/>
      <c r="C169" s="527" t="str">
        <f>'Прайс повний'!C169</f>
        <v>ОСH</v>
      </c>
      <c r="D169" s="293" t="str">
        <f>'Прайс повний'!E169</f>
        <v>Затискач прут d16-20/полоса 40/дріт d8-10 (гар.оцинк.)</v>
      </c>
      <c r="E169" s="92" t="str">
        <f>'Прайс повний'!A169</f>
        <v>80 440</v>
      </c>
      <c r="F169" s="293" t="str">
        <f>IF(E169='Прайс повний'!A169,'Прайс повний'!F169,IF(Прайс!E169='Прайс повний'!A127,'Прайс повний'!F127,IF(Прайс!E169='Прайс повний'!A157,'Прайс повний'!F157,'Прайс повний'!F171)))</f>
        <v>Затискач з однієї пластини з вигином під 16-20 мм товщ. 3 мм, однієї під 8 мм та однієї плоскої,  гарячооцинк., на чотири болти М8</v>
      </c>
      <c r="G169" s="56" t="s">
        <v>16</v>
      </c>
      <c r="H169" s="527">
        <f>'Прайс повний'!I169</f>
        <v>86.56</v>
      </c>
      <c r="I169" s="57">
        <f>'Прайс повний'!J169</f>
        <v>86.56</v>
      </c>
      <c r="J169" s="375"/>
      <c r="K169" s="307">
        <v>8302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8" customHeight="1" x14ac:dyDescent="0.25">
      <c r="A170" s="614"/>
      <c r="B170" s="616"/>
      <c r="C170" s="617"/>
      <c r="D170" s="617"/>
      <c r="E170" s="617"/>
      <c r="F170" s="621" t="s">
        <v>845</v>
      </c>
      <c r="G170" s="618"/>
      <c r="H170" s="617"/>
      <c r="I170" s="619"/>
      <c r="J170" s="620"/>
      <c r="K170" s="615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55.5" customHeight="1" x14ac:dyDescent="0.25">
      <c r="A171" s="422"/>
      <c r="B171" s="540" t="s">
        <v>228</v>
      </c>
      <c r="C171" s="540" t="s">
        <v>45</v>
      </c>
      <c r="D171" s="42" t="s">
        <v>229</v>
      </c>
      <c r="E171" s="43" t="s">
        <v>230</v>
      </c>
      <c r="F171" s="42" t="s">
        <v>231</v>
      </c>
      <c r="G171" s="44" t="s">
        <v>16</v>
      </c>
      <c r="H171" s="576">
        <f>'Прайс повний'!I171</f>
        <v>124.66</v>
      </c>
      <c r="I171" s="45">
        <f>'Прайс повний'!J171</f>
        <v>124.66</v>
      </c>
      <c r="J171" s="376"/>
      <c r="K171" s="325">
        <v>8302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47.25" customHeight="1" x14ac:dyDescent="0.25">
      <c r="A172" s="421"/>
      <c r="B172" s="539" t="s">
        <v>232</v>
      </c>
      <c r="C172" s="539" t="s">
        <v>207</v>
      </c>
      <c r="D172" s="296" t="s">
        <v>233</v>
      </c>
      <c r="E172" s="55" t="s">
        <v>234</v>
      </c>
      <c r="F172" s="296" t="s">
        <v>235</v>
      </c>
      <c r="G172" s="61" t="s">
        <v>16</v>
      </c>
      <c r="H172" s="575">
        <f>'Прайс повний'!I172</f>
        <v>103</v>
      </c>
      <c r="I172" s="57">
        <f>'Прайс повний'!J172</f>
        <v>103</v>
      </c>
      <c r="J172" s="375"/>
      <c r="K172" s="307">
        <v>8302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47.25" customHeight="1" x14ac:dyDescent="0.25">
      <c r="A173" s="441"/>
      <c r="B173" s="540" t="s">
        <v>236</v>
      </c>
      <c r="C173" s="540" t="s">
        <v>207</v>
      </c>
      <c r="D173" s="42" t="s">
        <v>237</v>
      </c>
      <c r="E173" s="43" t="s">
        <v>238</v>
      </c>
      <c r="F173" s="42" t="s">
        <v>239</v>
      </c>
      <c r="G173" s="44" t="s">
        <v>16</v>
      </c>
      <c r="H173" s="576">
        <f>'Прайс повний'!I173</f>
        <v>112.2</v>
      </c>
      <c r="I173" s="45">
        <f>'Прайс повний'!J173</f>
        <v>112.2</v>
      </c>
      <c r="J173" s="376"/>
      <c r="K173" s="308">
        <v>8302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61.5" customHeight="1" x14ac:dyDescent="0.25">
      <c r="A174" s="424"/>
      <c r="B174" s="532" t="str">
        <f>'Прайс повний'!B174</f>
        <v>70/10</v>
      </c>
      <c r="C174" s="532" t="str">
        <f>'Прайс повний'!C174</f>
        <v>AL</v>
      </c>
      <c r="D174" s="67" t="str">
        <f>'Прайс повний'!E174</f>
        <v>Термокомпенсатор</v>
      </c>
      <c r="E174" s="67" t="str">
        <f>'Прайс повний'!A174</f>
        <v>70 810</v>
      </c>
      <c r="F174" s="67" t="s">
        <v>240</v>
      </c>
      <c r="G174" s="68" t="s">
        <v>16</v>
      </c>
      <c r="H174" s="564">
        <f>'Прайс повний'!I174</f>
        <v>55.64</v>
      </c>
      <c r="I174" s="37">
        <f>'Прайс повний'!J174</f>
        <v>55.64</v>
      </c>
      <c r="J174" s="374"/>
      <c r="K174" s="313">
        <v>7604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72.75" customHeight="1" x14ac:dyDescent="0.25">
      <c r="A175" s="424"/>
      <c r="B175" s="532" t="str">
        <f>'Прайс повний'!B175</f>
        <v>68/1</v>
      </c>
      <c r="C175" s="532" t="str">
        <f>'Прайс повний'!C175</f>
        <v>PL</v>
      </c>
      <c r="D175" s="67" t="str">
        <f>'Прайс повний'!E175</f>
        <v>Коробка для фасадного ревізійного з'єднання</v>
      </c>
      <c r="E175" s="115">
        <f>'Прайс повний'!A175</f>
        <v>68010</v>
      </c>
      <c r="F175" s="67" t="str">
        <f>'Прайс повний'!F175</f>
        <v>Коробка для фасадного ревізійного з'єднання 140х140х60</v>
      </c>
      <c r="G175" s="68" t="s">
        <v>16</v>
      </c>
      <c r="H175" s="564">
        <v>267</v>
      </c>
      <c r="I175" s="37">
        <f>'Прайс повний'!J175</f>
        <v>267</v>
      </c>
      <c r="J175" s="374"/>
      <c r="K175" s="313">
        <v>3925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61.5" customHeight="1" x14ac:dyDescent="0.25">
      <c r="A176" s="424"/>
      <c r="B176" s="532" t="str">
        <f>'Прайс повний'!B176</f>
        <v>68/2</v>
      </c>
      <c r="C176" s="532" t="str">
        <f>'Прайс повний'!C176</f>
        <v>PL</v>
      </c>
      <c r="D176" s="67" t="str">
        <f>'Прайс повний'!E176</f>
        <v>Коробка для фасадного ревізійного з'єднання</v>
      </c>
      <c r="E176" s="692">
        <f>'Прайс повний'!A176</f>
        <v>68020</v>
      </c>
      <c r="F176" s="67" t="str">
        <f>'Прайс повний'!F176</f>
        <v>Коробка для фасадного ревізійного з'єднання 140х140х100</v>
      </c>
      <c r="G176" s="68" t="s">
        <v>16</v>
      </c>
      <c r="H176" s="564">
        <v>414</v>
      </c>
      <c r="I176" s="37">
        <f>'Прайс повний'!J176</f>
        <v>414</v>
      </c>
      <c r="J176" s="374"/>
      <c r="K176" s="313">
        <v>3925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s="689" customFormat="1" ht="61.5" customHeight="1" x14ac:dyDescent="0.25">
      <c r="A177" s="424"/>
      <c r="B177" s="532" t="str">
        <f>'Прайс повний'!B177</f>
        <v>68/4</v>
      </c>
      <c r="C177" s="532" t="str">
        <f>'Прайс повний'!C178</f>
        <v>PL</v>
      </c>
      <c r="D177" s="67" t="str">
        <f>'Прайс повний'!E177</f>
        <v>Коробка монтажна ABS 150x150x80 ІР65</v>
      </c>
      <c r="E177" s="115">
        <f>'Прайс повний'!A177</f>
        <v>150150</v>
      </c>
      <c r="F177" s="67" t="str">
        <f>'Прайс повний'!F177</f>
        <v xml:space="preserve">Коробка монтажна ABS 150*150*80, ІР65 </v>
      </c>
      <c r="G177" s="68" t="s">
        <v>16</v>
      </c>
      <c r="H177" s="564">
        <f>'Прайс повний'!I177</f>
        <v>82.5</v>
      </c>
      <c r="I177" s="37">
        <f>'Прайс повний'!J177</f>
        <v>82.5</v>
      </c>
      <c r="J177" s="374"/>
      <c r="K177" s="313">
        <v>3925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80.25" customHeight="1" x14ac:dyDescent="0.25">
      <c r="A178" s="424"/>
      <c r="B178" s="532" t="s">
        <v>241</v>
      </c>
      <c r="C178" s="532" t="s">
        <v>12</v>
      </c>
      <c r="D178" s="67" t="s">
        <v>242</v>
      </c>
      <c r="E178" s="67">
        <v>68030</v>
      </c>
      <c r="F178" s="67" t="s">
        <v>243</v>
      </c>
      <c r="G178" s="68" t="s">
        <v>16</v>
      </c>
      <c r="H178" s="564">
        <f>'Прайс повний'!I178</f>
        <v>522</v>
      </c>
      <c r="I178" s="37">
        <f>'Прайс повний'!J178</f>
        <v>522</v>
      </c>
      <c r="J178" s="374"/>
      <c r="K178" s="313">
        <v>3925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55.5" customHeight="1" x14ac:dyDescent="0.25">
      <c r="A179" s="424"/>
      <c r="B179" s="536" t="s">
        <v>244</v>
      </c>
      <c r="C179" s="536" t="s">
        <v>45</v>
      </c>
      <c r="D179" s="34" t="s">
        <v>245</v>
      </c>
      <c r="E179" s="78" t="s">
        <v>246</v>
      </c>
      <c r="F179" s="34" t="s">
        <v>247</v>
      </c>
      <c r="G179" s="36" t="s">
        <v>16</v>
      </c>
      <c r="H179" s="571">
        <f>'Прайс повний'!I179</f>
        <v>287.7</v>
      </c>
      <c r="I179" s="37">
        <f>'Прайс повний'!J179</f>
        <v>287.7</v>
      </c>
      <c r="J179" s="374"/>
      <c r="K179" s="307">
        <v>8302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s="485" customFormat="1" ht="55.5" customHeight="1" x14ac:dyDescent="0.25">
      <c r="A180" s="422"/>
      <c r="B180" s="540" t="s">
        <v>974</v>
      </c>
      <c r="C180" s="540" t="s">
        <v>12</v>
      </c>
      <c r="D180" s="690" t="s">
        <v>975</v>
      </c>
      <c r="E180" s="43" t="s">
        <v>973</v>
      </c>
      <c r="F180" s="690" t="s">
        <v>972</v>
      </c>
      <c r="G180" s="44" t="s">
        <v>16</v>
      </c>
      <c r="H180" s="576">
        <v>58</v>
      </c>
      <c r="I180" s="693">
        <f>'Прайс повний'!J180</f>
        <v>58</v>
      </c>
      <c r="J180" s="376"/>
      <c r="K180" s="493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s="485" customFormat="1" ht="55.5" customHeight="1" x14ac:dyDescent="0.25">
      <c r="A181" s="421"/>
      <c r="B181" s="539" t="s">
        <v>979</v>
      </c>
      <c r="C181" s="539" t="s">
        <v>12</v>
      </c>
      <c r="D181" s="484" t="s">
        <v>977</v>
      </c>
      <c r="E181" s="55" t="s">
        <v>976</v>
      </c>
      <c r="F181" s="484" t="s">
        <v>978</v>
      </c>
      <c r="G181" s="61" t="s">
        <v>16</v>
      </c>
      <c r="H181" s="575">
        <v>9.98</v>
      </c>
      <c r="I181" s="57">
        <f>'Прайс повний'!J181</f>
        <v>9.98</v>
      </c>
      <c r="J181" s="374"/>
      <c r="K181" s="493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8" customHeight="1" x14ac:dyDescent="0.25">
      <c r="A182" s="614"/>
      <c r="B182" s="616"/>
      <c r="C182" s="617"/>
      <c r="D182" s="617"/>
      <c r="E182" s="617"/>
      <c r="F182" s="621" t="s">
        <v>846</v>
      </c>
      <c r="G182" s="618"/>
      <c r="H182" s="617"/>
      <c r="I182" s="619"/>
      <c r="J182" s="622"/>
      <c r="K182" s="623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30" customHeight="1" x14ac:dyDescent="0.25">
      <c r="A183" s="442"/>
      <c r="B183" s="527" t="s">
        <v>249</v>
      </c>
      <c r="C183" s="527" t="s">
        <v>211</v>
      </c>
      <c r="D183" s="293" t="str">
        <f>'Прайс повний'!E183</f>
        <v>Блискавкоприймач алюмінієвий ALT-1500</v>
      </c>
      <c r="E183" s="75" t="str">
        <f>'Прайс повний'!A183</f>
        <v>50 011</v>
      </c>
      <c r="F183" s="768" t="s">
        <v>250</v>
      </c>
      <c r="G183" s="56" t="s">
        <v>16</v>
      </c>
      <c r="H183" s="567">
        <f>'Прайс повний'!I183</f>
        <v>264</v>
      </c>
      <c r="I183" s="57">
        <f>'Прайс повний'!J183</f>
        <v>264</v>
      </c>
      <c r="J183" s="375"/>
      <c r="K183" s="321">
        <v>7616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30" customHeight="1" x14ac:dyDescent="0.25">
      <c r="A184" s="442"/>
      <c r="B184" s="527" t="s">
        <v>251</v>
      </c>
      <c r="C184" s="527" t="s">
        <v>211</v>
      </c>
      <c r="D184" s="293" t="str">
        <f>'Прайс повний'!E184</f>
        <v>Блискавкоприймач алюмінієвий ALT-2000</v>
      </c>
      <c r="E184" s="75" t="str">
        <f>'Прайс повний'!A184</f>
        <v>50 021</v>
      </c>
      <c r="F184" s="777"/>
      <c r="G184" s="56" t="s">
        <v>16</v>
      </c>
      <c r="H184" s="567">
        <f>'Прайс повний'!I184</f>
        <v>322</v>
      </c>
      <c r="I184" s="57">
        <f>'Прайс повний'!J184</f>
        <v>322</v>
      </c>
      <c r="J184" s="375"/>
      <c r="K184" s="307">
        <v>7616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30" customHeight="1" x14ac:dyDescent="0.25">
      <c r="A185" s="442"/>
      <c r="B185" s="527" t="s">
        <v>252</v>
      </c>
      <c r="C185" s="527" t="s">
        <v>211</v>
      </c>
      <c r="D185" s="293" t="str">
        <f>'Прайс повний'!E185</f>
        <v>Блискавкоприймач алюмінієвий ALT-2500</v>
      </c>
      <c r="E185" s="75" t="str">
        <f>'Прайс повний'!A185</f>
        <v>50 031</v>
      </c>
      <c r="F185" s="777"/>
      <c r="G185" s="56" t="s">
        <v>16</v>
      </c>
      <c r="H185" s="567">
        <f>'Прайс повний'!I185</f>
        <v>398</v>
      </c>
      <c r="I185" s="57">
        <f>'Прайс повний'!J185</f>
        <v>398</v>
      </c>
      <c r="J185" s="375"/>
      <c r="K185" s="307">
        <v>7616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30" customHeight="1" x14ac:dyDescent="0.25">
      <c r="A186" s="443"/>
      <c r="B186" s="528" t="s">
        <v>253</v>
      </c>
      <c r="C186" s="528" t="s">
        <v>211</v>
      </c>
      <c r="D186" s="58" t="str">
        <f>'Прайс повний'!E186</f>
        <v>Блискавкоприймач алюмінієвий ALT-3000</v>
      </c>
      <c r="E186" s="83" t="str">
        <f>'Прайс повний'!A186</f>
        <v>50 041</v>
      </c>
      <c r="F186" s="778"/>
      <c r="G186" s="60" t="s">
        <v>16</v>
      </c>
      <c r="H186" s="567">
        <f>'Прайс повний'!I186</f>
        <v>456</v>
      </c>
      <c r="I186" s="45">
        <f>'Прайс повний'!J186</f>
        <v>456</v>
      </c>
      <c r="J186" s="376"/>
      <c r="K186" s="308">
        <v>7616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24.75" customHeight="1" x14ac:dyDescent="0.25">
      <c r="A187" s="444"/>
      <c r="B187" s="538" t="str">
        <f>'Прайс повний'!B187</f>
        <v>53/16/15</v>
      </c>
      <c r="C187" s="538" t="s">
        <v>211</v>
      </c>
      <c r="D187" s="297" t="str">
        <f>'Прайс повний'!E187</f>
        <v>Блискавкоприймач алюмінієвий різьбовий ALR-1500</v>
      </c>
      <c r="E187" s="72" t="str">
        <f>'Прайс повний'!A187</f>
        <v>53 015</v>
      </c>
      <c r="F187" s="773" t="s">
        <v>254</v>
      </c>
      <c r="G187" s="73" t="s">
        <v>16</v>
      </c>
      <c r="H187" s="572">
        <f>'Прайс повний'!I187</f>
        <v>336</v>
      </c>
      <c r="I187" s="74">
        <f>'Прайс повний'!J187</f>
        <v>336</v>
      </c>
      <c r="J187" s="379"/>
      <c r="K187" s="306">
        <v>7604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24.75" customHeight="1" x14ac:dyDescent="0.25">
      <c r="A188" s="442"/>
      <c r="B188" s="527" t="str">
        <f>'Прайс повний'!B188</f>
        <v>53/16/20</v>
      </c>
      <c r="C188" s="527" t="s">
        <v>211</v>
      </c>
      <c r="D188" s="293" t="str">
        <f>'Прайс повний'!E188</f>
        <v>Блискавкоприймач алюмінієвий різьбовий ALR-2000</v>
      </c>
      <c r="E188" s="75" t="str">
        <f>'Прайс повний'!A188</f>
        <v>53 020</v>
      </c>
      <c r="F188" s="777"/>
      <c r="G188" s="56" t="s">
        <v>16</v>
      </c>
      <c r="H188" s="567">
        <f>'Прайс повний'!I188</f>
        <v>397.5</v>
      </c>
      <c r="I188" s="57">
        <f>'Прайс повний'!J188</f>
        <v>397.5</v>
      </c>
      <c r="J188" s="375"/>
      <c r="K188" s="307">
        <v>7604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24.75" customHeight="1" x14ac:dyDescent="0.25">
      <c r="A189" s="442"/>
      <c r="B189" s="527" t="str">
        <f>'Прайс повний'!B189</f>
        <v>53/16/25</v>
      </c>
      <c r="C189" s="527" t="s">
        <v>211</v>
      </c>
      <c r="D189" s="293" t="str">
        <f>'Прайс повний'!E189</f>
        <v>Блискавкоприймач алюмінієвий різьбовий ALR-2500</v>
      </c>
      <c r="E189" s="75" t="str">
        <f>'Прайс повний'!A189</f>
        <v>53 025</v>
      </c>
      <c r="F189" s="777"/>
      <c r="G189" s="56" t="s">
        <v>16</v>
      </c>
      <c r="H189" s="567">
        <f>'Прайс повний'!I189</f>
        <v>518</v>
      </c>
      <c r="I189" s="57">
        <f>'Прайс повний'!J189</f>
        <v>518</v>
      </c>
      <c r="J189" s="375"/>
      <c r="K189" s="307">
        <v>7604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24.75" customHeight="1" x14ac:dyDescent="0.25">
      <c r="A190" s="442"/>
      <c r="B190" s="527" t="str">
        <f>'Прайс повний'!B190</f>
        <v>53/16/30</v>
      </c>
      <c r="C190" s="527" t="s">
        <v>211</v>
      </c>
      <c r="D190" s="293" t="str">
        <f>'Прайс повний'!E190</f>
        <v>Блискавкоприймач алюмінієвий різьбовий ALR-3000</v>
      </c>
      <c r="E190" s="75" t="str">
        <f>'Прайс повний'!A190</f>
        <v>53 030</v>
      </c>
      <c r="F190" s="777"/>
      <c r="G190" s="56" t="s">
        <v>16</v>
      </c>
      <c r="H190" s="567">
        <f>'Прайс повний'!I190</f>
        <v>594</v>
      </c>
      <c r="I190" s="57">
        <f>'Прайс повний'!J190</f>
        <v>594</v>
      </c>
      <c r="J190" s="375"/>
      <c r="K190" s="307">
        <v>7604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24.75" customHeight="1" x14ac:dyDescent="0.25">
      <c r="A191" s="442"/>
      <c r="B191" s="527" t="str">
        <f>'Прайс повний'!B191</f>
        <v>53/16/35</v>
      </c>
      <c r="C191" s="527" t="s">
        <v>211</v>
      </c>
      <c r="D191" s="293" t="str">
        <f>'Прайс повний'!E191</f>
        <v>Блискавкоприймач алюмінієвий різьбовий ALR-3500</v>
      </c>
      <c r="E191" s="75" t="str">
        <f>'Прайс повний'!A191</f>
        <v>53 035</v>
      </c>
      <c r="F191" s="777"/>
      <c r="G191" s="56" t="s">
        <v>16</v>
      </c>
      <c r="H191" s="567">
        <f>'Прайс повний'!I191</f>
        <v>751</v>
      </c>
      <c r="I191" s="57">
        <f>'Прайс повний'!J191</f>
        <v>751</v>
      </c>
      <c r="J191" s="375"/>
      <c r="K191" s="307">
        <v>7604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24.75" customHeight="1" x14ac:dyDescent="0.25">
      <c r="A192" s="442"/>
      <c r="B192" s="527" t="str">
        <f>'Прайс повний'!B192</f>
        <v>53/16/40</v>
      </c>
      <c r="C192" s="527" t="s">
        <v>211</v>
      </c>
      <c r="D192" s="481" t="str">
        <f>'Прайс повний'!E192</f>
        <v>Блискавкоприймач алюмінієвий різьбовий ALR-4000</v>
      </c>
      <c r="E192" s="75" t="str">
        <f>'Прайс повний'!A192</f>
        <v>53 040</v>
      </c>
      <c r="F192" s="777"/>
      <c r="G192" s="56" t="s">
        <v>16</v>
      </c>
      <c r="H192" s="567">
        <f>'Прайс повний'!I192</f>
        <v>828</v>
      </c>
      <c r="I192" s="57">
        <f>'Прайс повний'!J192</f>
        <v>828</v>
      </c>
      <c r="J192" s="375"/>
      <c r="K192" s="307">
        <v>7604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s="485" customFormat="1" ht="24.75" customHeight="1" x14ac:dyDescent="0.25">
      <c r="A193" s="442"/>
      <c r="B193" s="527" t="s">
        <v>980</v>
      </c>
      <c r="C193" s="527" t="s">
        <v>200</v>
      </c>
      <c r="D193" s="483" t="s">
        <v>981</v>
      </c>
      <c r="E193" s="75" t="s">
        <v>988</v>
      </c>
      <c r="F193" s="811" t="s">
        <v>982</v>
      </c>
      <c r="G193" s="56" t="s">
        <v>16</v>
      </c>
      <c r="H193" s="567">
        <v>874</v>
      </c>
      <c r="I193" s="57">
        <f>'Прайс повний'!J193</f>
        <v>874</v>
      </c>
      <c r="J193" s="375"/>
      <c r="K193" s="307">
        <v>7604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s="485" customFormat="1" ht="24.75" customHeight="1" x14ac:dyDescent="0.25">
      <c r="A194" s="442"/>
      <c r="B194" s="527" t="s">
        <v>985</v>
      </c>
      <c r="C194" s="527" t="s">
        <v>200</v>
      </c>
      <c r="D194" s="483" t="s">
        <v>983</v>
      </c>
      <c r="E194" s="75" t="s">
        <v>987</v>
      </c>
      <c r="F194" s="811"/>
      <c r="G194" s="56" t="s">
        <v>16</v>
      </c>
      <c r="H194" s="567">
        <v>1038</v>
      </c>
      <c r="I194" s="57">
        <f>'Прайс повний'!J194</f>
        <v>1038</v>
      </c>
      <c r="J194" s="375"/>
      <c r="K194" s="307">
        <v>7604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s="485" customFormat="1" ht="24.75" customHeight="1" x14ac:dyDescent="0.25">
      <c r="A195" s="442"/>
      <c r="B195" s="527" t="s">
        <v>986</v>
      </c>
      <c r="C195" s="527" t="s">
        <v>200</v>
      </c>
      <c r="D195" s="483" t="s">
        <v>984</v>
      </c>
      <c r="E195" s="75" t="s">
        <v>989</v>
      </c>
      <c r="F195" s="812"/>
      <c r="G195" s="56" t="s">
        <v>16</v>
      </c>
      <c r="H195" s="567">
        <v>1525</v>
      </c>
      <c r="I195" s="57">
        <f>'Прайс повний'!J195</f>
        <v>1525</v>
      </c>
      <c r="J195" s="375"/>
      <c r="K195" s="307">
        <v>7604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24.75" customHeight="1" x14ac:dyDescent="0.25">
      <c r="A196" s="444"/>
      <c r="B196" s="538" t="str">
        <f>'Прайс повний'!B196</f>
        <v>55/16/14</v>
      </c>
      <c r="C196" s="538"/>
      <c r="D196" s="480" t="str">
        <f>'Прайс повний'!E196</f>
        <v>Тримач для блискавкоприймача 140</v>
      </c>
      <c r="E196" s="76" t="str">
        <f>'Прайс повний'!A196</f>
        <v>55 014</v>
      </c>
      <c r="F196" s="482" t="s">
        <v>255</v>
      </c>
      <c r="G196" s="73" t="s">
        <v>16</v>
      </c>
      <c r="H196" s="572">
        <f>'Прайс повний'!I196</f>
        <v>21.05</v>
      </c>
      <c r="I196" s="74">
        <f>'Прайс повний'!J196</f>
        <v>21.05</v>
      </c>
      <c r="J196" s="379"/>
      <c r="K196" s="306">
        <v>8302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24.75" customHeight="1" x14ac:dyDescent="0.25">
      <c r="A197" s="443"/>
      <c r="B197" s="528" t="str">
        <f>'Прайс повний'!B197</f>
        <v>55/16/20</v>
      </c>
      <c r="C197" s="528"/>
      <c r="D197" s="58" t="str">
        <f>'Прайс повний'!E197</f>
        <v>Тримач для блискавкоприймача 200</v>
      </c>
      <c r="E197" s="43" t="str">
        <f>'Прайс повний'!A197</f>
        <v>55 020</v>
      </c>
      <c r="F197" s="42" t="s">
        <v>256</v>
      </c>
      <c r="G197" s="60" t="s">
        <v>16</v>
      </c>
      <c r="H197" s="568">
        <f>'Прайс повний'!I197</f>
        <v>22.37</v>
      </c>
      <c r="I197" s="45">
        <f>'Прайс повний'!J197</f>
        <v>22.37</v>
      </c>
      <c r="J197" s="376"/>
      <c r="K197" s="308">
        <v>8302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s="691" customFormat="1" ht="59.25" customHeight="1" x14ac:dyDescent="0.25">
      <c r="A198" s="447"/>
      <c r="B198" s="532" t="str">
        <f>'Прайс повний'!B198</f>
        <v>M15/1</v>
      </c>
      <c r="C198" s="532" t="s">
        <v>203</v>
      </c>
      <c r="D198" s="67" t="str">
        <f>'Прайс повний'!E198</f>
        <v>Тримач щогли L300</v>
      </c>
      <c r="E198" s="43" t="str">
        <f>'Прайс повний'!A198</f>
        <v>415013</v>
      </c>
      <c r="F198" s="690" t="s">
        <v>1038</v>
      </c>
      <c r="G198" s="60" t="s">
        <v>16</v>
      </c>
      <c r="H198" s="568">
        <f>'Прайс повний'!I198</f>
        <v>196</v>
      </c>
      <c r="I198" s="45">
        <f>'Прайс повний'!J198</f>
        <v>196</v>
      </c>
      <c r="J198" s="376"/>
      <c r="K198" s="307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30" customHeight="1" x14ac:dyDescent="0.25">
      <c r="A199" s="442"/>
      <c r="B199" s="527" t="s">
        <v>257</v>
      </c>
      <c r="C199" s="527" t="s">
        <v>258</v>
      </c>
      <c r="D199" s="481" t="s">
        <v>259</v>
      </c>
      <c r="E199" s="55" t="s">
        <v>260</v>
      </c>
      <c r="F199" s="768" t="s">
        <v>261</v>
      </c>
      <c r="G199" s="56" t="s">
        <v>16</v>
      </c>
      <c r="H199" s="567">
        <f>'Прайс повний'!I199</f>
        <v>468</v>
      </c>
      <c r="I199" s="57">
        <f>'Прайс повний'!J199</f>
        <v>468</v>
      </c>
      <c r="J199" s="375"/>
      <c r="K199" s="307">
        <v>7604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30" customHeight="1" x14ac:dyDescent="0.25">
      <c r="A200" s="443"/>
      <c r="B200" s="528" t="s">
        <v>262</v>
      </c>
      <c r="C200" s="528" t="s">
        <v>258</v>
      </c>
      <c r="D200" s="58" t="s">
        <v>263</v>
      </c>
      <c r="E200" s="43" t="s">
        <v>264</v>
      </c>
      <c r="F200" s="778"/>
      <c r="G200" s="60" t="s">
        <v>16</v>
      </c>
      <c r="H200" s="568">
        <f>'Прайс повний'!I200</f>
        <v>488</v>
      </c>
      <c r="I200" s="57">
        <f>'Прайс повний'!J200</f>
        <v>488</v>
      </c>
      <c r="J200" s="376"/>
      <c r="K200" s="308">
        <v>7604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30" customHeight="1" x14ac:dyDescent="0.25">
      <c r="A201" s="444"/>
      <c r="B201" s="538" t="str">
        <f>'Прайс повний'!B201</f>
        <v>50/10/201</v>
      </c>
      <c r="C201" s="538" t="str">
        <f>'Прайс повний'!C201</f>
        <v>AL, OC</v>
      </c>
      <c r="D201" s="297" t="str">
        <f>'Прайс повний'!E201</f>
        <v>Коньковий блискавкоприймач 1м одинарний (кутовий)</v>
      </c>
      <c r="E201" s="76" t="str">
        <f>'Прайс повний'!A201</f>
        <v>50 201</v>
      </c>
      <c r="F201" s="773" t="s">
        <v>265</v>
      </c>
      <c r="G201" s="73" t="s">
        <v>16</v>
      </c>
      <c r="H201" s="572">
        <f>'Прайс повний'!I201</f>
        <v>463</v>
      </c>
      <c r="I201" s="74">
        <f>'Прайс повний'!J201</f>
        <v>463</v>
      </c>
      <c r="J201" s="379"/>
      <c r="K201" s="306">
        <v>7604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30" customHeight="1" x14ac:dyDescent="0.25">
      <c r="A202" s="443"/>
      <c r="B202" s="528" t="s">
        <v>266</v>
      </c>
      <c r="C202" s="528" t="s">
        <v>258</v>
      </c>
      <c r="D202" s="58" t="s">
        <v>267</v>
      </c>
      <c r="E202" s="43" t="s">
        <v>268</v>
      </c>
      <c r="F202" s="778"/>
      <c r="G202" s="60" t="s">
        <v>16</v>
      </c>
      <c r="H202" s="568">
        <f>'Прайс повний'!I202</f>
        <v>478</v>
      </c>
      <c r="I202" s="45">
        <f>'Прайс повний'!J202</f>
        <v>478</v>
      </c>
      <c r="J202" s="376"/>
      <c r="K202" s="308">
        <v>7604</v>
      </c>
      <c r="L202" s="1"/>
      <c r="M202" s="27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s="495" customFormat="1" ht="30" customHeight="1" x14ac:dyDescent="0.25">
      <c r="A203" s="442"/>
      <c r="B203" s="527" t="s">
        <v>992</v>
      </c>
      <c r="C203" s="527" t="s">
        <v>994</v>
      </c>
      <c r="D203" s="494" t="s">
        <v>995</v>
      </c>
      <c r="E203" s="55" t="s">
        <v>997</v>
      </c>
      <c r="F203" s="781" t="s">
        <v>999</v>
      </c>
      <c r="G203" s="56" t="s">
        <v>16</v>
      </c>
      <c r="H203" s="591">
        <f>'Прайс повний'!I203</f>
        <v>474</v>
      </c>
      <c r="I203" s="496">
        <f>'Прайс повний'!J203</f>
        <v>474</v>
      </c>
      <c r="J203" s="375"/>
      <c r="K203" s="308">
        <v>7604</v>
      </c>
      <c r="L203" s="1"/>
      <c r="M203" s="27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s="495" customFormat="1" ht="30" customHeight="1" x14ac:dyDescent="0.25">
      <c r="A204" s="442"/>
      <c r="B204" s="527" t="s">
        <v>993</v>
      </c>
      <c r="C204" s="528" t="s">
        <v>994</v>
      </c>
      <c r="D204" s="494" t="s">
        <v>996</v>
      </c>
      <c r="E204" s="55" t="s">
        <v>998</v>
      </c>
      <c r="F204" s="813"/>
      <c r="G204" s="60" t="s">
        <v>16</v>
      </c>
      <c r="H204" s="592">
        <f>'Прайс повний'!I204</f>
        <v>509</v>
      </c>
      <c r="I204" s="45">
        <f>'Прайс повний'!J204</f>
        <v>509</v>
      </c>
      <c r="J204" s="375"/>
      <c r="K204" s="308">
        <v>7604</v>
      </c>
      <c r="L204" s="1"/>
      <c r="M204" s="27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s="27" customFormat="1" ht="34.5" customHeight="1" x14ac:dyDescent="0.2">
      <c r="A205" s="445"/>
      <c r="B205" s="544" t="s">
        <v>827</v>
      </c>
      <c r="C205" s="544" t="s">
        <v>258</v>
      </c>
      <c r="D205" s="84" t="s">
        <v>828</v>
      </c>
      <c r="E205" s="116" t="s">
        <v>829</v>
      </c>
      <c r="F205" s="809" t="s">
        <v>830</v>
      </c>
      <c r="G205" s="86" t="s">
        <v>16</v>
      </c>
      <c r="H205" s="577">
        <f>'Прайс повний'!I205</f>
        <v>488</v>
      </c>
      <c r="I205" s="87">
        <f>'Прайс повний'!J205</f>
        <v>488</v>
      </c>
      <c r="J205" s="380"/>
      <c r="K205" s="314">
        <v>7604</v>
      </c>
    </row>
    <row r="206" spans="1:31" s="27" customFormat="1" ht="34.5" customHeight="1" x14ac:dyDescent="0.2">
      <c r="A206" s="446"/>
      <c r="B206" s="545" t="s">
        <v>831</v>
      </c>
      <c r="C206" s="545" t="s">
        <v>258</v>
      </c>
      <c r="D206" s="88" t="s">
        <v>832</v>
      </c>
      <c r="E206" s="117" t="s">
        <v>833</v>
      </c>
      <c r="F206" s="810"/>
      <c r="G206" s="90" t="s">
        <v>16</v>
      </c>
      <c r="H206" s="578">
        <f>'Прайс повний'!I206</f>
        <v>504</v>
      </c>
      <c r="I206" s="91">
        <f>'Прайс повний'!J206</f>
        <v>504</v>
      </c>
      <c r="J206" s="381"/>
      <c r="K206" s="315">
        <v>7604</v>
      </c>
      <c r="M206" s="1"/>
    </row>
    <row r="207" spans="1:31" ht="30" customHeight="1" x14ac:dyDescent="0.25">
      <c r="A207" s="444"/>
      <c r="B207" s="538" t="s">
        <v>269</v>
      </c>
      <c r="C207" s="538" t="s">
        <v>258</v>
      </c>
      <c r="D207" s="297" t="s">
        <v>270</v>
      </c>
      <c r="E207" s="72" t="s">
        <v>271</v>
      </c>
      <c r="F207" s="773" t="s">
        <v>261</v>
      </c>
      <c r="G207" s="73" t="s">
        <v>16</v>
      </c>
      <c r="H207" s="572">
        <f>'Прайс повний'!I207</f>
        <v>614</v>
      </c>
      <c r="I207" s="74">
        <f>'Прайс повний'!J207</f>
        <v>614</v>
      </c>
      <c r="J207" s="379"/>
      <c r="K207" s="306">
        <v>7604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30" customHeight="1" x14ac:dyDescent="0.25">
      <c r="A208" s="442"/>
      <c r="B208" s="527" t="s">
        <v>272</v>
      </c>
      <c r="C208" s="527" t="s">
        <v>258</v>
      </c>
      <c r="D208" s="293" t="s">
        <v>273</v>
      </c>
      <c r="E208" s="75" t="s">
        <v>274</v>
      </c>
      <c r="F208" s="777"/>
      <c r="G208" s="56" t="s">
        <v>16</v>
      </c>
      <c r="H208" s="567">
        <f>'Прайс повний'!I208</f>
        <v>754</v>
      </c>
      <c r="I208" s="57">
        <f>'Прайс повний'!J208</f>
        <v>754</v>
      </c>
      <c r="J208" s="375"/>
      <c r="K208" s="307">
        <v>7604</v>
      </c>
      <c r="L208" s="1"/>
      <c r="M208" s="1"/>
      <c r="N208" s="39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30" customHeight="1" x14ac:dyDescent="0.25">
      <c r="A209" s="443"/>
      <c r="B209" s="528" t="s">
        <v>275</v>
      </c>
      <c r="C209" s="528" t="s">
        <v>258</v>
      </c>
      <c r="D209" s="58" t="s">
        <v>276</v>
      </c>
      <c r="E209" s="83" t="s">
        <v>277</v>
      </c>
      <c r="F209" s="778"/>
      <c r="G209" s="60" t="s">
        <v>16</v>
      </c>
      <c r="H209" s="568">
        <f>'Прайс повний'!I209</f>
        <v>798</v>
      </c>
      <c r="I209" s="45">
        <f>'Прайс повний'!J209</f>
        <v>798</v>
      </c>
      <c r="J209" s="376"/>
      <c r="K209" s="308">
        <v>7604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30" customHeight="1" x14ac:dyDescent="0.25">
      <c r="A210" s="442"/>
      <c r="B210" s="527" t="s">
        <v>278</v>
      </c>
      <c r="C210" s="527" t="s">
        <v>258</v>
      </c>
      <c r="D210" s="293" t="s">
        <v>279</v>
      </c>
      <c r="E210" s="75" t="s">
        <v>280</v>
      </c>
      <c r="F210" s="768" t="s">
        <v>265</v>
      </c>
      <c r="G210" s="56" t="s">
        <v>16</v>
      </c>
      <c r="H210" s="567">
        <f>'Прайс повний'!I210</f>
        <v>602</v>
      </c>
      <c r="I210" s="57">
        <f>'Прайс повний'!J210</f>
        <v>602</v>
      </c>
      <c r="J210" s="375"/>
      <c r="K210" s="307">
        <v>7604</v>
      </c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30" customHeight="1" x14ac:dyDescent="0.25">
      <c r="A211" s="442"/>
      <c r="B211" s="527" t="s">
        <v>281</v>
      </c>
      <c r="C211" s="527" t="s">
        <v>258</v>
      </c>
      <c r="D211" s="293" t="s">
        <v>282</v>
      </c>
      <c r="E211" s="75" t="s">
        <v>283</v>
      </c>
      <c r="F211" s="777"/>
      <c r="G211" s="56" t="s">
        <v>16</v>
      </c>
      <c r="H211" s="567">
        <f>'Прайс повний'!I211</f>
        <v>732</v>
      </c>
      <c r="I211" s="57">
        <f>'Прайс повний'!J211</f>
        <v>732</v>
      </c>
      <c r="J211" s="375"/>
      <c r="K211" s="307">
        <v>7604</v>
      </c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30" customHeight="1" x14ac:dyDescent="0.25">
      <c r="A212" s="442"/>
      <c r="B212" s="527" t="s">
        <v>284</v>
      </c>
      <c r="C212" s="527" t="s">
        <v>258</v>
      </c>
      <c r="D212" s="293" t="s">
        <v>285</v>
      </c>
      <c r="E212" s="75" t="s">
        <v>286</v>
      </c>
      <c r="F212" s="777"/>
      <c r="G212" s="56" t="s">
        <v>16</v>
      </c>
      <c r="H212" s="567">
        <f>'Прайс повний'!I212</f>
        <v>778</v>
      </c>
      <c r="I212" s="57">
        <f>'Прайс повний'!J212</f>
        <v>778</v>
      </c>
      <c r="J212" s="375"/>
      <c r="K212" s="307">
        <v>7604</v>
      </c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s="25" customFormat="1" ht="30" customHeight="1" x14ac:dyDescent="0.25">
      <c r="A213" s="443"/>
      <c r="B213" s="558" t="s">
        <v>800</v>
      </c>
      <c r="C213" s="558" t="s">
        <v>801</v>
      </c>
      <c r="D213" s="46" t="s">
        <v>802</v>
      </c>
      <c r="E213" s="47" t="s">
        <v>803</v>
      </c>
      <c r="F213" s="48" t="s">
        <v>804</v>
      </c>
      <c r="G213" s="49" t="s">
        <v>16</v>
      </c>
      <c r="H213" s="590">
        <f>'Прайс повний'!I213</f>
        <v>1314</v>
      </c>
      <c r="I213" s="50">
        <f>'Прайс повний'!J213</f>
        <v>1314</v>
      </c>
      <c r="J213" s="387"/>
      <c r="K213" s="324">
        <v>7604</v>
      </c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s="495" customFormat="1" ht="34.5" customHeight="1" x14ac:dyDescent="0.25">
      <c r="A214" s="442"/>
      <c r="B214" s="556" t="s">
        <v>1000</v>
      </c>
      <c r="C214" s="556" t="s">
        <v>1003</v>
      </c>
      <c r="D214" s="101" t="s">
        <v>1004</v>
      </c>
      <c r="E214" s="327" t="s">
        <v>1007</v>
      </c>
      <c r="F214" s="814" t="s">
        <v>1010</v>
      </c>
      <c r="G214" s="104" t="s">
        <v>16</v>
      </c>
      <c r="H214" s="593">
        <f>'Прайс повний'!I214</f>
        <v>614</v>
      </c>
      <c r="I214" s="105">
        <f>'Прайс повний'!J214</f>
        <v>614</v>
      </c>
      <c r="J214" s="386"/>
      <c r="K214" s="324">
        <v>7604</v>
      </c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s="495" customFormat="1" ht="34.5" customHeight="1" x14ac:dyDescent="0.25">
      <c r="A215" s="442"/>
      <c r="B215" s="556" t="s">
        <v>1001</v>
      </c>
      <c r="C215" s="556" t="s">
        <v>1003</v>
      </c>
      <c r="D215" s="101" t="s">
        <v>1005</v>
      </c>
      <c r="E215" s="327" t="s">
        <v>1008</v>
      </c>
      <c r="F215" s="815"/>
      <c r="G215" s="104" t="s">
        <v>16</v>
      </c>
      <c r="H215" s="594">
        <f>'Прайс повний'!I215</f>
        <v>748</v>
      </c>
      <c r="I215" s="497">
        <f>'Прайс повний'!J215</f>
        <v>748</v>
      </c>
      <c r="J215" s="386"/>
      <c r="K215" s="324">
        <v>7604</v>
      </c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s="495" customFormat="1" ht="34.5" customHeight="1" x14ac:dyDescent="0.25">
      <c r="A216" s="442"/>
      <c r="B216" s="556" t="s">
        <v>1002</v>
      </c>
      <c r="C216" s="558" t="s">
        <v>1003</v>
      </c>
      <c r="D216" s="101" t="s">
        <v>1006</v>
      </c>
      <c r="E216" s="327" t="s">
        <v>1009</v>
      </c>
      <c r="F216" s="816"/>
      <c r="G216" s="49" t="s">
        <v>16</v>
      </c>
      <c r="H216" s="595">
        <f>'Прайс повний'!I216</f>
        <v>792</v>
      </c>
      <c r="I216" s="50">
        <f>'Прайс повний'!J216</f>
        <v>792</v>
      </c>
      <c r="J216" s="386"/>
      <c r="K216" s="324">
        <v>7604</v>
      </c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30" customHeight="1" x14ac:dyDescent="0.25">
      <c r="A217" s="444"/>
      <c r="B217" s="538" t="s">
        <v>287</v>
      </c>
      <c r="C217" s="538" t="s">
        <v>211</v>
      </c>
      <c r="D217" s="297" t="s">
        <v>288</v>
      </c>
      <c r="E217" s="72" t="s">
        <v>289</v>
      </c>
      <c r="F217" s="773" t="s">
        <v>290</v>
      </c>
      <c r="G217" s="73" t="s">
        <v>16</v>
      </c>
      <c r="H217" s="596">
        <f>'Прайс повний'!I217</f>
        <v>743</v>
      </c>
      <c r="I217" s="74">
        <f>'Прайс повний'!J217</f>
        <v>743</v>
      </c>
      <c r="J217" s="379"/>
      <c r="K217" s="306">
        <v>6810</v>
      </c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30" customHeight="1" x14ac:dyDescent="0.25">
      <c r="A218" s="442"/>
      <c r="B218" s="527" t="s">
        <v>291</v>
      </c>
      <c r="C218" s="527" t="s">
        <v>211</v>
      </c>
      <c r="D218" s="293" t="s">
        <v>292</v>
      </c>
      <c r="E218" s="75" t="s">
        <v>293</v>
      </c>
      <c r="F218" s="777"/>
      <c r="G218" s="56" t="s">
        <v>16</v>
      </c>
      <c r="H218" s="597">
        <f>'Прайс повний'!I218</f>
        <v>885</v>
      </c>
      <c r="I218" s="57">
        <f>'Прайс повний'!J218</f>
        <v>885</v>
      </c>
      <c r="J218" s="375"/>
      <c r="K218" s="307">
        <v>6810</v>
      </c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30" customHeight="1" x14ac:dyDescent="0.25">
      <c r="A219" s="442"/>
      <c r="B219" s="527" t="s">
        <v>294</v>
      </c>
      <c r="C219" s="527" t="s">
        <v>211</v>
      </c>
      <c r="D219" s="293" t="s">
        <v>295</v>
      </c>
      <c r="E219" s="75" t="s">
        <v>296</v>
      </c>
      <c r="F219" s="777"/>
      <c r="G219" s="56" t="s">
        <v>16</v>
      </c>
      <c r="H219" s="567">
        <f>'Прайс повний'!I219</f>
        <v>1252</v>
      </c>
      <c r="I219" s="57">
        <f>'Прайс повний'!J219</f>
        <v>1252</v>
      </c>
      <c r="J219" s="375"/>
      <c r="K219" s="307">
        <v>6810</v>
      </c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30" customHeight="1" x14ac:dyDescent="0.25">
      <c r="A220" s="443"/>
      <c r="B220" s="528" t="s">
        <v>297</v>
      </c>
      <c r="C220" s="528" t="s">
        <v>211</v>
      </c>
      <c r="D220" s="58" t="s">
        <v>298</v>
      </c>
      <c r="E220" s="83" t="s">
        <v>299</v>
      </c>
      <c r="F220" s="778"/>
      <c r="G220" s="60" t="s">
        <v>16</v>
      </c>
      <c r="H220" s="568">
        <f>'Прайс повний'!I220</f>
        <v>1509</v>
      </c>
      <c r="I220" s="45">
        <f>'Прайс повний'!J220</f>
        <v>1509</v>
      </c>
      <c r="J220" s="376"/>
      <c r="K220" s="308">
        <v>6810</v>
      </c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35.25" customHeight="1" x14ac:dyDescent="0.25">
      <c r="A221" s="442"/>
      <c r="B221" s="527" t="str">
        <f>'Прайс повний'!B221</f>
        <v>55/30</v>
      </c>
      <c r="C221" s="527" t="str">
        <f>'Прайс повний'!C221</f>
        <v>OCH</v>
      </c>
      <c r="D221" s="293" t="str">
        <f>'Прайс повний'!E221</f>
        <v>Тримач щогли блискавкоприймача 32мм</v>
      </c>
      <c r="E221" s="55" t="str">
        <f>'Прайс повний'!A221</f>
        <v>55 001</v>
      </c>
      <c r="F221" s="293" t="str">
        <f>'Прайс повний'!F221</f>
        <v>Тримач щогли діаметром до 32 мм, товщина основи - 5 мм. 6 болтів для фіксації щогли. Сталь, гарачооцинкована</v>
      </c>
      <c r="G221" s="56" t="s">
        <v>16</v>
      </c>
      <c r="H221" s="567">
        <f>'Прайс повний'!I221</f>
        <v>640</v>
      </c>
      <c r="I221" s="57">
        <f>'Прайс повний'!J221</f>
        <v>640</v>
      </c>
      <c r="J221" s="375"/>
      <c r="K221" s="307">
        <v>7326</v>
      </c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s="25" customFormat="1" ht="36.75" customHeight="1" x14ac:dyDescent="0.25">
      <c r="A222" s="442"/>
      <c r="B222" s="556" t="s">
        <v>805</v>
      </c>
      <c r="C222" s="556" t="s">
        <v>364</v>
      </c>
      <c r="D222" s="101" t="s">
        <v>806</v>
      </c>
      <c r="E222" s="102" t="s">
        <v>807</v>
      </c>
      <c r="F222" s="326" t="s">
        <v>808</v>
      </c>
      <c r="G222" s="104" t="s">
        <v>16</v>
      </c>
      <c r="H222" s="598">
        <f>'Прайс повний'!I222</f>
        <v>675</v>
      </c>
      <c r="I222" s="105">
        <f>'Прайс повний'!J222</f>
        <v>675</v>
      </c>
      <c r="J222" s="386"/>
      <c r="K222" s="323">
        <v>7326</v>
      </c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48.75" customHeight="1" x14ac:dyDescent="0.25">
      <c r="A223" s="442"/>
      <c r="B223" s="527" t="s">
        <v>300</v>
      </c>
      <c r="C223" s="527" t="s">
        <v>207</v>
      </c>
      <c r="D223" s="293" t="s">
        <v>301</v>
      </c>
      <c r="E223" s="55" t="s">
        <v>302</v>
      </c>
      <c r="F223" s="293" t="s">
        <v>303</v>
      </c>
      <c r="G223" s="56" t="s">
        <v>16</v>
      </c>
      <c r="H223" s="567">
        <f>'Прайс повний'!I223</f>
        <v>728</v>
      </c>
      <c r="I223" s="57">
        <f>'Прайс повний'!J223</f>
        <v>728</v>
      </c>
      <c r="J223" s="375"/>
      <c r="K223" s="307">
        <v>7326</v>
      </c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s="25" customFormat="1" ht="48.75" customHeight="1" x14ac:dyDescent="0.25">
      <c r="A224" s="443"/>
      <c r="B224" s="558" t="s">
        <v>809</v>
      </c>
      <c r="C224" s="558" t="s">
        <v>364</v>
      </c>
      <c r="D224" s="46" t="s">
        <v>810</v>
      </c>
      <c r="E224" s="106" t="s">
        <v>811</v>
      </c>
      <c r="F224" s="48" t="s">
        <v>812</v>
      </c>
      <c r="G224" s="49" t="s">
        <v>16</v>
      </c>
      <c r="H224" s="590">
        <f>'Прайс повний'!I224</f>
        <v>770</v>
      </c>
      <c r="I224" s="50">
        <f>'Прайс повний'!J224</f>
        <v>770</v>
      </c>
      <c r="J224" s="387"/>
      <c r="K224" s="324">
        <v>7326</v>
      </c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s="25" customFormat="1" ht="48.75" customHeight="1" x14ac:dyDescent="0.25">
      <c r="A225" s="442"/>
      <c r="B225" s="556" t="s">
        <v>813</v>
      </c>
      <c r="C225" s="556" t="s">
        <v>45</v>
      </c>
      <c r="D225" s="101" t="s">
        <v>814</v>
      </c>
      <c r="E225" s="102" t="s">
        <v>815</v>
      </c>
      <c r="F225" s="118" t="s">
        <v>816</v>
      </c>
      <c r="G225" s="104" t="s">
        <v>16</v>
      </c>
      <c r="H225" s="589">
        <f>'Прайс повний'!I225</f>
        <v>72.930000000000007</v>
      </c>
      <c r="I225" s="105">
        <f>'Прайс повний'!J225</f>
        <v>72.930000000000007</v>
      </c>
      <c r="J225" s="386"/>
      <c r="K225" s="323">
        <v>7326</v>
      </c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54" customHeight="1" x14ac:dyDescent="0.25">
      <c r="A226" s="443"/>
      <c r="B226" s="528" t="s">
        <v>304</v>
      </c>
      <c r="C226" s="528" t="s">
        <v>36</v>
      </c>
      <c r="D226" s="58" t="s">
        <v>305</v>
      </c>
      <c r="E226" s="43" t="s">
        <v>306</v>
      </c>
      <c r="F226" s="58" t="s">
        <v>307</v>
      </c>
      <c r="G226" s="60" t="s">
        <v>16</v>
      </c>
      <c r="H226" s="568">
        <f>'Прайс повний'!I226</f>
        <v>411</v>
      </c>
      <c r="I226" s="45">
        <f>'Прайс повний'!J226</f>
        <v>411</v>
      </c>
      <c r="J226" s="376"/>
      <c r="K226" s="308">
        <v>7326</v>
      </c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97.5" customHeight="1" x14ac:dyDescent="0.25">
      <c r="A227" s="447"/>
      <c r="B227" s="532" t="s">
        <v>308</v>
      </c>
      <c r="C227" s="532" t="s">
        <v>207</v>
      </c>
      <c r="D227" s="67" t="s">
        <v>309</v>
      </c>
      <c r="E227" s="78" t="s">
        <v>310</v>
      </c>
      <c r="F227" s="67" t="s">
        <v>311</v>
      </c>
      <c r="G227" s="68" t="s">
        <v>16</v>
      </c>
      <c r="H227" s="564">
        <f>'Прайс повний'!I227</f>
        <v>2228</v>
      </c>
      <c r="I227" s="37">
        <f>'Прайс повний'!J227</f>
        <v>2228</v>
      </c>
      <c r="J227" s="374"/>
      <c r="K227" s="313">
        <v>7326</v>
      </c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53.25" customHeight="1" x14ac:dyDescent="0.25">
      <c r="A228" s="442"/>
      <c r="B228" s="527" t="s">
        <v>312</v>
      </c>
      <c r="C228" s="527" t="s">
        <v>207</v>
      </c>
      <c r="D228" s="293" t="s">
        <v>313</v>
      </c>
      <c r="E228" s="75" t="s">
        <v>314</v>
      </c>
      <c r="F228" s="293" t="s">
        <v>315</v>
      </c>
      <c r="G228" s="56" t="s">
        <v>16</v>
      </c>
      <c r="H228" s="567">
        <f>'Прайс повний'!I228</f>
        <v>5178</v>
      </c>
      <c r="I228" s="57">
        <f>'Прайс повний'!J228</f>
        <v>5178</v>
      </c>
      <c r="J228" s="375"/>
      <c r="K228" s="307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s="25" customFormat="1" ht="53.25" customHeight="1" x14ac:dyDescent="0.25">
      <c r="A229" s="442"/>
      <c r="B229" s="556" t="s">
        <v>817</v>
      </c>
      <c r="C229" s="556" t="s">
        <v>207</v>
      </c>
      <c r="D229" s="101" t="s">
        <v>818</v>
      </c>
      <c r="E229" s="327" t="s">
        <v>819</v>
      </c>
      <c r="F229" s="118" t="s">
        <v>820</v>
      </c>
      <c r="G229" s="104" t="s">
        <v>16</v>
      </c>
      <c r="H229" s="589">
        <f>'Прайс повний'!I229</f>
        <v>9270</v>
      </c>
      <c r="I229" s="105">
        <f>'Прайс повний'!J229</f>
        <v>9270</v>
      </c>
      <c r="J229" s="375"/>
      <c r="K229" s="307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53.25" customHeight="1" x14ac:dyDescent="0.25">
      <c r="A230" s="443"/>
      <c r="B230" s="528" t="s">
        <v>316</v>
      </c>
      <c r="C230" s="528" t="s">
        <v>207</v>
      </c>
      <c r="D230" s="58" t="str">
        <f>'Прайс повний'!E230</f>
        <v>Тринога для щогли з подвійними бетонними основами</v>
      </c>
      <c r="E230" s="83" t="str">
        <f>'Прайс повний'!A230</f>
        <v>55 600</v>
      </c>
      <c r="F230" s="58" t="str">
        <f>'Прайс повний'!F230</f>
        <v>Тринога з гарячооцинкованої сталі для щогли діаметром 42 мм, три подвійні бетонні основи</v>
      </c>
      <c r="G230" s="60" t="s">
        <v>16</v>
      </c>
      <c r="H230" s="568">
        <f>'Прайс повний'!I230</f>
        <v>6014</v>
      </c>
      <c r="I230" s="45">
        <f>'Прайс повний'!J230</f>
        <v>6014</v>
      </c>
      <c r="J230" s="376"/>
      <c r="K230" s="30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24.75" customHeight="1" x14ac:dyDescent="0.25">
      <c r="A231" s="444"/>
      <c r="B231" s="538" t="str">
        <f>'Прайс повний'!B231</f>
        <v>56/40/8</v>
      </c>
      <c r="C231" s="538" t="str">
        <f>'Прайс повний'!C231</f>
        <v>Ni</v>
      </c>
      <c r="D231" s="297" t="str">
        <f>'Прайс повний'!E231</f>
        <v>Кріплення струмовідводу до щогли d40</v>
      </c>
      <c r="E231" s="79" t="str">
        <f>'Прайс повний'!A231</f>
        <v>56 040</v>
      </c>
      <c r="F231" s="297" t="s">
        <v>317</v>
      </c>
      <c r="G231" s="73" t="s">
        <v>16</v>
      </c>
      <c r="H231" s="572">
        <f>'Прайс повний'!I231</f>
        <v>172</v>
      </c>
      <c r="I231" s="74">
        <f>'Прайс повний'!J231</f>
        <v>172</v>
      </c>
      <c r="J231" s="379"/>
      <c r="K231" s="306">
        <v>8302</v>
      </c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24.75" customHeight="1" x14ac:dyDescent="0.25">
      <c r="A232" s="443"/>
      <c r="B232" s="528" t="str">
        <f>'Прайс повний'!B232</f>
        <v>56/32/8</v>
      </c>
      <c r="C232" s="528" t="str">
        <f>'Прайс повний'!C232</f>
        <v>Ni</v>
      </c>
      <c r="D232" s="58" t="str">
        <f>'Прайс повний'!E232</f>
        <v>Кріплення струмовідводу до щогли d32</v>
      </c>
      <c r="E232" s="59" t="str">
        <f>'Прайс повний'!A232</f>
        <v>56 032</v>
      </c>
      <c r="F232" s="58" t="s">
        <v>318</v>
      </c>
      <c r="G232" s="60" t="s">
        <v>16</v>
      </c>
      <c r="H232" s="568">
        <f>'Прайс повний'!I232</f>
        <v>162</v>
      </c>
      <c r="I232" s="45">
        <f>'Прайс повний'!J232</f>
        <v>162</v>
      </c>
      <c r="J232" s="376"/>
      <c r="K232" s="308">
        <v>8302</v>
      </c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s="722" customFormat="1" ht="58.5" customHeight="1" x14ac:dyDescent="0.25">
      <c r="A233" s="442"/>
      <c r="B233" s="528" t="str">
        <f>'Прайс повний'!B233</f>
        <v>59/1</v>
      </c>
      <c r="C233" s="528" t="str">
        <f>'Прайс повний'!C233</f>
        <v>OCH</v>
      </c>
      <c r="D233" s="58" t="str">
        <f>'Прайс повний'!E233</f>
        <v>Тримач ізоляційної штанги</v>
      </c>
      <c r="E233" s="59" t="str">
        <f>'Прайс повний'!A233</f>
        <v>59 001</v>
      </c>
      <c r="F233" s="717" t="str">
        <f>'Прайс повний'!F233</f>
        <v xml:space="preserve">Використовується для кріплення ізоляційних штанг до стіни, сталь гарячооцинкована.  </v>
      </c>
      <c r="G233" s="60" t="s">
        <v>16</v>
      </c>
      <c r="H233" s="568">
        <f>'Прайс повний'!I233</f>
        <v>88</v>
      </c>
      <c r="I233" s="45">
        <f>'Прайс повний'!J233</f>
        <v>88</v>
      </c>
      <c r="J233" s="374"/>
      <c r="K233" s="307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30" customHeight="1" x14ac:dyDescent="0.25">
      <c r="A234" s="444"/>
      <c r="B234" s="539" t="str">
        <f>'Прайс повний'!B234</f>
        <v>59/8/50</v>
      </c>
      <c r="C234" s="528"/>
      <c r="D234" s="296" t="str">
        <f>'Прайс повний'!E234</f>
        <v>Ізоляційна штанга 500</v>
      </c>
      <c r="E234" s="59" t="str">
        <f>'Прайс повний'!A234</f>
        <v>59 850</v>
      </c>
      <c r="F234" s="781" t="s">
        <v>320</v>
      </c>
      <c r="G234" s="61" t="s">
        <v>16</v>
      </c>
      <c r="H234" s="575">
        <f>'Прайс повний'!I234</f>
        <v>628</v>
      </c>
      <c r="I234" s="57">
        <f>'Прайс повний'!J234</f>
        <v>628</v>
      </c>
      <c r="J234" s="375"/>
      <c r="K234" s="502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30" customHeight="1" x14ac:dyDescent="0.25">
      <c r="A235" s="442"/>
      <c r="B235" s="539" t="str">
        <f>'Прайс повний'!B235</f>
        <v>59/8/75</v>
      </c>
      <c r="C235" s="528"/>
      <c r="D235" s="296" t="str">
        <f>'Прайс повний'!E235</f>
        <v>Ізоляційна штанга 750</v>
      </c>
      <c r="E235" s="59" t="str">
        <f>'Прайс повний'!A235</f>
        <v>59 875</v>
      </c>
      <c r="F235" s="777"/>
      <c r="G235" s="61" t="s">
        <v>16</v>
      </c>
      <c r="H235" s="575">
        <f>'Прайс повний'!I235</f>
        <v>712</v>
      </c>
      <c r="I235" s="57">
        <f>'Прайс повний'!J235</f>
        <v>712</v>
      </c>
      <c r="J235" s="375"/>
      <c r="K235" s="307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30" customHeight="1" x14ac:dyDescent="0.25">
      <c r="A236" s="442"/>
      <c r="B236" s="560" t="str">
        <f>'Прайс повний'!B236</f>
        <v>59/8/100</v>
      </c>
      <c r="C236" s="528"/>
      <c r="D236" s="32" t="str">
        <f>'Прайс повний'!E236</f>
        <v>Ізоляційна штанга 1000</v>
      </c>
      <c r="E236" s="59" t="str">
        <f>'Прайс повний'!A236</f>
        <v>59 810</v>
      </c>
      <c r="F236" s="779"/>
      <c r="G236" s="328" t="s">
        <v>16</v>
      </c>
      <c r="H236" s="599">
        <f>'Прайс повний'!I236</f>
        <v>846</v>
      </c>
      <c r="I236" s="33">
        <f>'Прайс повний'!J236</f>
        <v>846</v>
      </c>
      <c r="J236" s="375"/>
      <c r="K236" s="307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42.75" customHeight="1" x14ac:dyDescent="0.25">
      <c r="A237" s="442"/>
      <c r="B237" s="527" t="str">
        <f>'Прайс повний'!B237</f>
        <v>59/16/75</v>
      </c>
      <c r="C237" s="528"/>
      <c r="D237" s="293" t="str">
        <f>'Прайс повний'!E237</f>
        <v>Ізоляційна штанга вертикальна 750</v>
      </c>
      <c r="E237" s="59" t="str">
        <f>'Прайс повний'!A237</f>
        <v>59 167</v>
      </c>
      <c r="F237" s="293" t="s">
        <v>324</v>
      </c>
      <c r="G237" s="56" t="s">
        <v>16</v>
      </c>
      <c r="H237" s="567">
        <f>'Прайс повний'!I237</f>
        <v>882</v>
      </c>
      <c r="I237" s="57">
        <f>'Прайс повний'!J237</f>
        <v>882</v>
      </c>
      <c r="J237" s="379"/>
      <c r="K237" s="32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42.75" customHeight="1" x14ac:dyDescent="0.25">
      <c r="A238" s="443"/>
      <c r="B238" s="528" t="str">
        <f>'Прайс повний'!B238</f>
        <v>59/16/100</v>
      </c>
      <c r="C238" s="528"/>
      <c r="D238" s="58" t="str">
        <f>'Прайс повний'!E238</f>
        <v>Ізоляційна штанга вертикальна 1000</v>
      </c>
      <c r="E238" s="59" t="str">
        <f>'Прайс повний'!A238</f>
        <v>59 160</v>
      </c>
      <c r="F238" s="58" t="s">
        <v>326</v>
      </c>
      <c r="G238" s="60" t="s">
        <v>16</v>
      </c>
      <c r="H238" s="568">
        <f>'Прайс повний'!I238</f>
        <v>1048</v>
      </c>
      <c r="I238" s="45">
        <f>'Прайс повний'!J238</f>
        <v>1048</v>
      </c>
      <c r="J238" s="376"/>
      <c r="K238" s="30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s="722" customFormat="1" ht="42.75" customHeight="1" x14ac:dyDescent="0.25">
      <c r="A239" s="442"/>
      <c r="B239" s="744" t="str">
        <f>'Прайс повний'!B239</f>
        <v>54/30/40</v>
      </c>
      <c r="C239" s="716" t="str">
        <f>'Прайс повний'!C239</f>
        <v>AL</v>
      </c>
      <c r="D239" s="717" t="str">
        <f>'Прайс повний'!E239</f>
        <v>Щогла алюмінієва d30 4м</v>
      </c>
      <c r="E239" s="92" t="str">
        <f>'Прайс повний'!A239</f>
        <v>54 040</v>
      </c>
      <c r="F239" s="773" t="str">
        <f>'Прайс повний'!F239</f>
        <v>Щогла блискавкоприймача алюмінієва, діаметром 30 мм при основі.</v>
      </c>
      <c r="G239" s="56" t="s">
        <v>16</v>
      </c>
      <c r="H239" s="572">
        <f>'Прайс повний'!I239</f>
        <v>1515</v>
      </c>
      <c r="I239" s="57">
        <f>'Прайс повний'!J239</f>
        <v>1515</v>
      </c>
      <c r="J239" s="375"/>
      <c r="K239" s="307">
        <v>7616</v>
      </c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s="722" customFormat="1" ht="42.75" customHeight="1" x14ac:dyDescent="0.25">
      <c r="A240" s="442"/>
      <c r="B240" s="718" t="str">
        <f>'Прайс повний'!B240</f>
        <v>54/30/50</v>
      </c>
      <c r="C240" s="718" t="str">
        <f>'Прайс повний'!C240</f>
        <v>AL</v>
      </c>
      <c r="D240" s="717" t="str">
        <f>'Прайс повний'!E240</f>
        <v>Щогла алюмінієва d30 5м</v>
      </c>
      <c r="E240" s="92" t="str">
        <f>'Прайс повний'!A240</f>
        <v>50 051</v>
      </c>
      <c r="F240" s="768"/>
      <c r="G240" s="56" t="s">
        <v>16</v>
      </c>
      <c r="H240" s="567">
        <f>'Прайс повний'!I240</f>
        <v>1735</v>
      </c>
      <c r="I240" s="500">
        <f>'Прайс повний'!J240</f>
        <v>1735</v>
      </c>
      <c r="J240" s="375"/>
      <c r="K240" s="307">
        <v>7616</v>
      </c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s="722" customFormat="1" ht="42.75" customHeight="1" x14ac:dyDescent="0.25">
      <c r="A241" s="442"/>
      <c r="B241" s="745" t="str">
        <f>'Прайс повний'!B241</f>
        <v>54/40/60</v>
      </c>
      <c r="C241" s="718" t="str">
        <f>'Прайс повний'!C241</f>
        <v>AL</v>
      </c>
      <c r="D241" s="717" t="str">
        <f>'Прайс повний'!E241</f>
        <v>Щогла алюмінієва d40 6м</v>
      </c>
      <c r="E241" s="92" t="str">
        <f>'Прайс повний'!A241</f>
        <v>54 060</v>
      </c>
      <c r="F241" s="768" t="str">
        <f>'Прайс повний'!F241</f>
        <v>Щогла блискавкоприймача алюмінієва, діаметром 40 мм при основі.</v>
      </c>
      <c r="G241" s="56" t="s">
        <v>16</v>
      </c>
      <c r="H241" s="567">
        <f>'Прайс повний'!I241</f>
        <v>2435</v>
      </c>
      <c r="I241" s="500">
        <f>'Прайс повний'!J241</f>
        <v>2435</v>
      </c>
      <c r="J241" s="375"/>
      <c r="K241" s="307">
        <v>7616</v>
      </c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s="722" customFormat="1" ht="42.75" customHeight="1" x14ac:dyDescent="0.25">
      <c r="A242" s="442"/>
      <c r="B242" s="745" t="str">
        <f>'Прайс повний'!B242</f>
        <v>54/40/70</v>
      </c>
      <c r="C242" s="718" t="str">
        <f>'Прайс повний'!C242</f>
        <v>AL</v>
      </c>
      <c r="D242" s="717" t="str">
        <f>'Прайс повний'!E242</f>
        <v>Щогла алюмінієва d40 7м</v>
      </c>
      <c r="E242" s="92" t="str">
        <f>'Прайс повний'!A242</f>
        <v>54 070</v>
      </c>
      <c r="F242" s="768"/>
      <c r="G242" s="56" t="s">
        <v>16</v>
      </c>
      <c r="H242" s="567">
        <f>'Прайс повний'!I242</f>
        <v>3525</v>
      </c>
      <c r="I242" s="57">
        <f>'Прайс повний'!J242</f>
        <v>3525</v>
      </c>
      <c r="J242" s="375"/>
      <c r="K242" s="307">
        <v>7616</v>
      </c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s="722" customFormat="1" ht="42.75" customHeight="1" x14ac:dyDescent="0.25">
      <c r="A243" s="442"/>
      <c r="B243" s="528" t="str">
        <f>'Прайс повний'!B243</f>
        <v>54/40/80</v>
      </c>
      <c r="C243" s="528" t="str">
        <f>'Прайс повний'!C243</f>
        <v>AL</v>
      </c>
      <c r="D243" s="58" t="str">
        <f>'Прайс повний'!E243</f>
        <v>Щогла алюмінієва d40 8м</v>
      </c>
      <c r="E243" s="59" t="str">
        <f>'Прайс повний'!A243</f>
        <v>54 080</v>
      </c>
      <c r="F243" s="769"/>
      <c r="G243" s="60" t="s">
        <v>16</v>
      </c>
      <c r="H243" s="568">
        <f>'Прайс повний'!I243</f>
        <v>3965</v>
      </c>
      <c r="I243" s="693">
        <f>'Прайс повний'!J243</f>
        <v>3965</v>
      </c>
      <c r="J243" s="376"/>
      <c r="K243" s="503">
        <v>7616</v>
      </c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39.75" customHeight="1" x14ac:dyDescent="0.25">
      <c r="A244" s="442"/>
      <c r="B244" s="527" t="str">
        <f>'Прайс повний'!B244</f>
        <v>52/30/40</v>
      </c>
      <c r="C244" s="527" t="str">
        <f>'Прайс повний'!C244</f>
        <v>Ni</v>
      </c>
      <c r="D244" s="293" t="str">
        <f>'Прайс повний'!E244</f>
        <v>Блискавкоприймач з нержавіючої сталі d32 4м.</v>
      </c>
      <c r="E244" s="55" t="str">
        <f>'Прайс повний'!A244</f>
        <v>52 041</v>
      </c>
      <c r="F244" s="293" t="str">
        <f>'Прайс повний'!F244</f>
        <v>Щогла блискавкоприймача з нержавіючої сталі діаметром 32мм при основі, та метровий алюмінієвий блискавкоприймач</v>
      </c>
      <c r="G244" s="56" t="str">
        <f>'Прайс повний'!G244</f>
        <v>шт.</v>
      </c>
      <c r="H244" s="567">
        <f>'Прайс повний'!I244</f>
        <v>1427</v>
      </c>
      <c r="I244" s="57">
        <f>'Прайс повний'!J244</f>
        <v>1427</v>
      </c>
      <c r="J244" s="375"/>
      <c r="K244" s="307">
        <v>7326</v>
      </c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42.75" customHeight="1" x14ac:dyDescent="0.25">
      <c r="A245" s="442"/>
      <c r="B245" s="527" t="str">
        <f>'Прайс повний'!B245</f>
        <v>52/30/50</v>
      </c>
      <c r="C245" s="527" t="str">
        <f>'Прайс повний'!C245</f>
        <v>Ni</v>
      </c>
      <c r="D245" s="293" t="str">
        <f>'Прайс повний'!E245</f>
        <v>Блискавкоприймач з нержавіючої сталі d32 5м.</v>
      </c>
      <c r="E245" s="55" t="str">
        <f>'Прайс повний'!A245</f>
        <v>52 051</v>
      </c>
      <c r="F245" s="293" t="str">
        <f>'Прайс повний'!F245</f>
        <v>Щогла блискавкоприймача з нержавіючої сталі діаметром 32мм при основі, та 2-х метровий алюмінієвий блискавкоприймач</v>
      </c>
      <c r="G245" s="56" t="str">
        <f>'Прайс повний'!G245</f>
        <v>шт.</v>
      </c>
      <c r="H245" s="567">
        <f>'Прайс повний'!I245</f>
        <v>1658</v>
      </c>
      <c r="I245" s="57">
        <f>'Прайс повний'!J245</f>
        <v>1658</v>
      </c>
      <c r="J245" s="375"/>
      <c r="K245" s="307">
        <v>7326</v>
      </c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48" customHeight="1" x14ac:dyDescent="0.25">
      <c r="A246" s="442"/>
      <c r="B246" s="527" t="str">
        <f>'Прайс повний'!B246</f>
        <v>52/30/60</v>
      </c>
      <c r="C246" s="527" t="str">
        <f>'Прайс повний'!C246</f>
        <v>Ni</v>
      </c>
      <c r="D246" s="293" t="str">
        <f>'Прайс повний'!E246</f>
        <v>Блискавкоприймач з нержавіючої сталі d32 6м.</v>
      </c>
      <c r="E246" s="55" t="str">
        <f>'Прайс повний'!A246</f>
        <v>52 061</v>
      </c>
      <c r="F246" s="293" t="str">
        <f>'Прайс повний'!F246</f>
        <v>Щогла блискавкоприймача з нержавіючої сталі діаметром 32мм при основі, та 3-х метровий алюмінієвий блискавкоприймач</v>
      </c>
      <c r="G246" s="56" t="str">
        <f>'Прайс повний'!G246</f>
        <v>шт.</v>
      </c>
      <c r="H246" s="567">
        <f>'Прайс повний'!I246</f>
        <v>1924</v>
      </c>
      <c r="I246" s="57">
        <f>'Прайс повний'!J246</f>
        <v>1924</v>
      </c>
      <c r="J246" s="375"/>
      <c r="K246" s="307">
        <v>7326</v>
      </c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52.5" customHeight="1" x14ac:dyDescent="0.25">
      <c r="A247" s="442"/>
      <c r="B247" s="527" t="str">
        <f>'Прайс повний'!B247</f>
        <v>52/40/40</v>
      </c>
      <c r="C247" s="527" t="str">
        <f>'Прайс повний'!C247</f>
        <v>Ni</v>
      </c>
      <c r="D247" s="293" t="str">
        <f>'Прайс повний'!E247</f>
        <v>Блискавкоприймач з нержавіючої сталі d40 4м.</v>
      </c>
      <c r="E247" s="55" t="str">
        <f>'Прайс повний'!A247</f>
        <v>52 040</v>
      </c>
      <c r="F247" s="293" t="str">
        <f>'Прайс повний'!F247</f>
        <v>Щогла блискавкоприймача з нержавіючої сталі діаметром 40мм при основі, та закінчення з алюмінієвого блискавкоприймача</v>
      </c>
      <c r="G247" s="56" t="str">
        <f>'Прайс повний'!G247</f>
        <v>шт.</v>
      </c>
      <c r="H247" s="567">
        <f>'Прайс повний'!I247</f>
        <v>2167.1999999999998</v>
      </c>
      <c r="I247" s="57">
        <f>'Прайс повний'!J247</f>
        <v>2167.1999999999998</v>
      </c>
      <c r="J247" s="375"/>
      <c r="K247" s="307">
        <v>7326</v>
      </c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51" customHeight="1" x14ac:dyDescent="0.25">
      <c r="A248" s="442"/>
      <c r="B248" s="527" t="str">
        <f>'Прайс повний'!B248</f>
        <v>52/40/50</v>
      </c>
      <c r="C248" s="527" t="str">
        <f>'Прайс повний'!C248</f>
        <v>Ni</v>
      </c>
      <c r="D248" s="293" t="str">
        <f>'Прайс повний'!E248</f>
        <v>Блискавкоприймач з нержавіючої сталі d40 5м.</v>
      </c>
      <c r="E248" s="55" t="str">
        <f>'Прайс повний'!A248</f>
        <v>52 050</v>
      </c>
      <c r="F248" s="293" t="str">
        <f>'Прайс повний'!F248</f>
        <v>Щогла блискавкоприймача з нержавіючої сталі діаметром 40мм при основі, та закінчення з алюмінієвого блискавкоприймача</v>
      </c>
      <c r="G248" s="56" t="str">
        <f>'Прайс повний'!G248</f>
        <v>шт.</v>
      </c>
      <c r="H248" s="567">
        <f>'Прайс повний'!I248</f>
        <v>2653.2</v>
      </c>
      <c r="I248" s="57">
        <f>'Прайс повний'!J248</f>
        <v>2653.2</v>
      </c>
      <c r="J248" s="375"/>
      <c r="K248" s="307">
        <v>7326</v>
      </c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54.75" customHeight="1" x14ac:dyDescent="0.25">
      <c r="A249" s="442"/>
      <c r="B249" s="527" t="str">
        <f>'Прайс повний'!B249</f>
        <v>52/40/60</v>
      </c>
      <c r="C249" s="527" t="str">
        <f>'Прайс повний'!C249</f>
        <v>Ni</v>
      </c>
      <c r="D249" s="293" t="str">
        <f>'Прайс повний'!E249</f>
        <v>Блискавкоприймач з нержавіючої сталі d40 6м.</v>
      </c>
      <c r="E249" s="55" t="str">
        <f>'Прайс повний'!A249</f>
        <v>52 060</v>
      </c>
      <c r="F249" s="293" t="str">
        <f>'Прайс повний'!F249</f>
        <v>Щогла блискавкоприймача з нержавіючої сталі діаметром 40мм при основі, та закінчення з алюмінієвого блискавкоприймача</v>
      </c>
      <c r="G249" s="56" t="str">
        <f>'Прайс повний'!G249</f>
        <v>шт.</v>
      </c>
      <c r="H249" s="567">
        <f>'Прайс повний'!I249</f>
        <v>2985.6</v>
      </c>
      <c r="I249" s="57">
        <f>'Прайс повний'!J249</f>
        <v>2985.6</v>
      </c>
      <c r="J249" s="375"/>
      <c r="K249" s="307">
        <v>7326</v>
      </c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57.75" customHeight="1" x14ac:dyDescent="0.25">
      <c r="A250" s="442"/>
      <c r="B250" s="527" t="str">
        <f>'Прайс повний'!B250</f>
        <v>52/40/70</v>
      </c>
      <c r="C250" s="527" t="str">
        <f>'Прайс повний'!C250</f>
        <v>Ni</v>
      </c>
      <c r="D250" s="293" t="str">
        <f>'Прайс повний'!E250</f>
        <v>Блискавкоприймач з нержавіючої сталі d40 7м.</v>
      </c>
      <c r="E250" s="55" t="str">
        <f>'Прайс повний'!A250</f>
        <v>52 070</v>
      </c>
      <c r="F250" s="293" t="str">
        <f>'Прайс повний'!F250</f>
        <v>Щогла блискавкоприймача з нержавіючої сталі діаметром 40мм при основі, та закінчення з алюмінієвого блискавкоприймача</v>
      </c>
      <c r="G250" s="56" t="str">
        <f>'Прайс повний'!G250</f>
        <v>шт.</v>
      </c>
      <c r="H250" s="567">
        <f>'Прайс повний'!I250</f>
        <v>3897</v>
      </c>
      <c r="I250" s="57">
        <f>'Прайс повний'!J250</f>
        <v>3897</v>
      </c>
      <c r="J250" s="375"/>
      <c r="K250" s="307">
        <v>7326</v>
      </c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58.5" customHeight="1" x14ac:dyDescent="0.25">
      <c r="A251" s="442"/>
      <c r="B251" s="527" t="str">
        <f>'Прайс повний'!B251</f>
        <v>52/40/80</v>
      </c>
      <c r="C251" s="527" t="str">
        <f>'Прайс повний'!C251</f>
        <v>Ni</v>
      </c>
      <c r="D251" s="293" t="str">
        <f>'Прайс повний'!E251</f>
        <v>Блискавкоприймач з нержавіючої сталі d40 8м.</v>
      </c>
      <c r="E251" s="55" t="str">
        <f>'Прайс повний'!A251</f>
        <v>52 080</v>
      </c>
      <c r="F251" s="293" t="str">
        <f>'Прайс повний'!F251</f>
        <v>Щогла блискавкоприймача з нержавіючої сталі діаметром 40мм при основі, та закінчення з алюмінієвого блискавкоприймача</v>
      </c>
      <c r="G251" s="56" t="str">
        <f>'Прайс повний'!G251</f>
        <v>шт.</v>
      </c>
      <c r="H251" s="567">
        <f>'Прайс повний'!I251</f>
        <v>4545</v>
      </c>
      <c r="I251" s="57">
        <f>'Прайс повний'!J251</f>
        <v>4545</v>
      </c>
      <c r="J251" s="375"/>
      <c r="K251" s="504">
        <v>7326</v>
      </c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s="495" customFormat="1" ht="58.5" customHeight="1" x14ac:dyDescent="0.25">
      <c r="A252" s="442"/>
      <c r="B252" s="527" t="str">
        <f>'Прайс повний'!B252</f>
        <v>52/40/90</v>
      </c>
      <c r="C252" s="527" t="str">
        <f>'Прайс повний'!C252</f>
        <v>Ni</v>
      </c>
      <c r="D252" s="494" t="str">
        <f>'Прайс повний'!E252</f>
        <v>Блискавкоприймач з нержавіючої сталі d40 9м</v>
      </c>
      <c r="E252" s="55" t="str">
        <f>'Прайс повний'!A252</f>
        <v>52 090</v>
      </c>
      <c r="F252" s="494" t="str">
        <f>'Прайс повний'!F252</f>
        <v>Щогла блискавкоприймача з нержавіючої сталі діаметром 40мм при основі, та закінчення з алюмінієвого блискавкоприймача</v>
      </c>
      <c r="G252" s="56" t="str">
        <f>'Прайс повний'!G252</f>
        <v>шт.</v>
      </c>
      <c r="H252" s="567">
        <f>'Прайс повний'!I252</f>
        <v>6521</v>
      </c>
      <c r="I252" s="500">
        <f>'Прайс повний'!J252</f>
        <v>6521</v>
      </c>
      <c r="J252" s="498"/>
      <c r="K252" s="504">
        <v>7326</v>
      </c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s="495" customFormat="1" ht="58.5" customHeight="1" x14ac:dyDescent="0.25">
      <c r="A253" s="442"/>
      <c r="B253" s="527" t="str">
        <f>'Прайс повний'!B253</f>
        <v>52/40/100</v>
      </c>
      <c r="C253" s="527" t="str">
        <f>'Прайс повний'!C253</f>
        <v>Ni</v>
      </c>
      <c r="D253" s="494" t="str">
        <f>'Прайс повний'!E253</f>
        <v>Блискавкоприймач з нержавіючої сталі d40 10м</v>
      </c>
      <c r="E253" s="55" t="str">
        <f>'Прайс повний'!A253</f>
        <v>52 100</v>
      </c>
      <c r="F253" s="494" t="str">
        <f>'Прайс повний'!F253</f>
        <v>Щогла блискавкоприймача з нержавіючої сталі діаметром 40мм при основі, та закінчення з алюмінієвого блискавкоприймача</v>
      </c>
      <c r="G253" s="56" t="str">
        <f>'Прайс повний'!G253</f>
        <v>шт.</v>
      </c>
      <c r="H253" s="567">
        <f>'Прайс повний'!I253</f>
        <v>7006</v>
      </c>
      <c r="I253" s="501">
        <f>'Прайс повний'!J253</f>
        <v>7006</v>
      </c>
      <c r="J253" s="498"/>
      <c r="K253" s="503">
        <v>7326</v>
      </c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8" customHeight="1" x14ac:dyDescent="0.25">
      <c r="A254" s="614"/>
      <c r="B254" s="624"/>
      <c r="C254" s="624"/>
      <c r="D254" s="625"/>
      <c r="E254" s="626"/>
      <c r="F254" s="627" t="s">
        <v>847</v>
      </c>
      <c r="G254" s="628"/>
      <c r="H254" s="628"/>
      <c r="I254" s="629"/>
      <c r="J254" s="630"/>
      <c r="K254" s="613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38.25" customHeight="1" x14ac:dyDescent="0.25">
      <c r="A255" s="448"/>
      <c r="B255" s="526" t="str">
        <f>'Прайс повний'!B255</f>
        <v>52/30/30А</v>
      </c>
      <c r="C255" s="526" t="str">
        <f>'Прайс повний'!C255</f>
        <v>Ni</v>
      </c>
      <c r="D255" s="51" t="str">
        <f>'Прайс повний'!E255</f>
        <v>Щогла активного блискавкоприймача 3м</v>
      </c>
      <c r="E255" s="52" t="str">
        <f>'Прайс повний'!A255</f>
        <v>52 032</v>
      </c>
      <c r="F255" s="51" t="str">
        <f>'Прайс повний'!F255</f>
        <v>Щогла активного блискавкоприймача з нержавіючої сталі діаметром 32 мм в основі</v>
      </c>
      <c r="G255" s="53" t="s">
        <v>16</v>
      </c>
      <c r="H255" s="566">
        <f>'Прайс повний'!I255</f>
        <v>1764</v>
      </c>
      <c r="I255" s="54">
        <f>'Прайс повний'!J255</f>
        <v>1764</v>
      </c>
      <c r="J255" s="388"/>
      <c r="K255" s="321">
        <v>7326</v>
      </c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40.5" customHeight="1" x14ac:dyDescent="0.25">
      <c r="A256" s="442"/>
      <c r="B256" s="527" t="s">
        <v>328</v>
      </c>
      <c r="C256" s="527" t="s">
        <v>203</v>
      </c>
      <c r="D256" s="293" t="s">
        <v>329</v>
      </c>
      <c r="E256" s="55" t="str">
        <f>'Прайс повний'!A256</f>
        <v>52 042</v>
      </c>
      <c r="F256" s="329" t="s">
        <v>330</v>
      </c>
      <c r="G256" s="56" t="s">
        <v>16</v>
      </c>
      <c r="H256" s="567">
        <f>'Прайс повний'!I256</f>
        <v>3091</v>
      </c>
      <c r="I256" s="57">
        <f>'Прайс повний'!J256</f>
        <v>3091</v>
      </c>
      <c r="J256" s="375"/>
      <c r="K256" s="307">
        <v>7326</v>
      </c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40.5" customHeight="1" x14ac:dyDescent="0.25">
      <c r="A257" s="442"/>
      <c r="B257" s="527" t="s">
        <v>331</v>
      </c>
      <c r="C257" s="527" t="s">
        <v>203</v>
      </c>
      <c r="D257" s="293" t="s">
        <v>332</v>
      </c>
      <c r="E257" s="55" t="str">
        <f>'Прайс повний'!A257</f>
        <v>52 052</v>
      </c>
      <c r="F257" s="329" t="s">
        <v>330</v>
      </c>
      <c r="G257" s="56" t="s">
        <v>16</v>
      </c>
      <c r="H257" s="567">
        <f>'Прайс повний'!I257</f>
        <v>3443</v>
      </c>
      <c r="I257" s="57">
        <f>'Прайс повний'!J257</f>
        <v>3443</v>
      </c>
      <c r="J257" s="375"/>
      <c r="K257" s="307">
        <v>7326</v>
      </c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40.5" customHeight="1" x14ac:dyDescent="0.25">
      <c r="A258" s="442"/>
      <c r="B258" s="527" t="s">
        <v>333</v>
      </c>
      <c r="C258" s="527" t="s">
        <v>203</v>
      </c>
      <c r="D258" s="293" t="s">
        <v>334</v>
      </c>
      <c r="E258" s="55" t="str">
        <f>'Прайс повний'!A258</f>
        <v>52 062</v>
      </c>
      <c r="F258" s="329" t="s">
        <v>330</v>
      </c>
      <c r="G258" s="56" t="s">
        <v>16</v>
      </c>
      <c r="H258" s="567">
        <f>'Прайс повний'!I258</f>
        <v>3942</v>
      </c>
      <c r="I258" s="57">
        <f>'Прайс повний'!J258</f>
        <v>3942</v>
      </c>
      <c r="J258" s="375"/>
      <c r="K258" s="307">
        <v>7326</v>
      </c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40.5" customHeight="1" x14ac:dyDescent="0.25">
      <c r="A259" s="442"/>
      <c r="B259" s="527" t="s">
        <v>335</v>
      </c>
      <c r="C259" s="527" t="s">
        <v>203</v>
      </c>
      <c r="D259" s="293" t="s">
        <v>939</v>
      </c>
      <c r="E259" s="55" t="str">
        <f>'Прайс повний'!A259</f>
        <v>52 072</v>
      </c>
      <c r="F259" s="329" t="s">
        <v>330</v>
      </c>
      <c r="G259" s="56" t="s">
        <v>16</v>
      </c>
      <c r="H259" s="567">
        <f>'Прайс повний'!I259</f>
        <v>6123</v>
      </c>
      <c r="I259" s="57">
        <f>'Прайс повний'!J259</f>
        <v>6123</v>
      </c>
      <c r="J259" s="375"/>
      <c r="K259" s="307">
        <v>7326</v>
      </c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36.75" customHeight="1" x14ac:dyDescent="0.25">
      <c r="A260" s="442"/>
      <c r="B260" s="527" t="s">
        <v>336</v>
      </c>
      <c r="C260" s="527" t="s">
        <v>203</v>
      </c>
      <c r="D260" s="293" t="s">
        <v>940</v>
      </c>
      <c r="E260" s="55" t="str">
        <f>'Прайс повний'!A260</f>
        <v>52 082</v>
      </c>
      <c r="F260" s="329" t="s">
        <v>330</v>
      </c>
      <c r="G260" s="56" t="s">
        <v>16</v>
      </c>
      <c r="H260" s="567">
        <f>'Прайс повний'!I260</f>
        <v>6608</v>
      </c>
      <c r="I260" s="57">
        <f>'Прайс повний'!J260</f>
        <v>6608</v>
      </c>
      <c r="J260" s="375"/>
      <c r="K260" s="316">
        <v>7326</v>
      </c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8" customHeight="1" x14ac:dyDescent="0.25">
      <c r="A261" s="614"/>
      <c r="B261" s="624"/>
      <c r="C261" s="625"/>
      <c r="D261" s="625"/>
      <c r="E261" s="626"/>
      <c r="F261" s="631" t="s">
        <v>848</v>
      </c>
      <c r="G261" s="628"/>
      <c r="H261" s="632"/>
      <c r="I261" s="629"/>
      <c r="J261" s="630"/>
      <c r="K261" s="615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41.25" customHeight="1" x14ac:dyDescent="0.25">
      <c r="A262" s="442"/>
      <c r="B262" s="546" t="str">
        <f>'Прайс повний'!B262</f>
        <v>А-25</v>
      </c>
      <c r="C262" s="546" t="str">
        <f>'Прайс повний'!C262</f>
        <v>Ni</v>
      </c>
      <c r="D262" s="298" t="str">
        <f>'Прайс повний'!E262</f>
        <v>Gromostar 25</v>
      </c>
      <c r="E262" s="330" t="str">
        <f>'Прайс повний'!A262</f>
        <v>59 200</v>
      </c>
      <c r="F262" s="298" t="str">
        <f>'Прайс повний'!F262</f>
        <v>Активний блискавко приймач Gromostar 25</v>
      </c>
      <c r="G262" s="39" t="str">
        <f>'Прайс повний'!G262</f>
        <v>шт.</v>
      </c>
      <c r="H262" s="580">
        <f>'Прайс повний'!I262</f>
        <v>31974</v>
      </c>
      <c r="I262" s="38">
        <f>'Прайс повний'!J262</f>
        <v>31974</v>
      </c>
      <c r="J262" s="382"/>
      <c r="K262" s="33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38.25" customHeight="1" x14ac:dyDescent="0.25">
      <c r="A263" s="442"/>
      <c r="B263" s="546" t="str">
        <f>'Прайс повний'!B263</f>
        <v>А-35</v>
      </c>
      <c r="C263" s="546" t="str">
        <f>'Прайс повний'!C263</f>
        <v>Ni</v>
      </c>
      <c r="D263" s="298" t="str">
        <f>'Прайс повний'!E263</f>
        <v>Gromostar 35</v>
      </c>
      <c r="E263" s="330" t="str">
        <f>'Прайс повний'!A263</f>
        <v>59 201</v>
      </c>
      <c r="F263" s="298" t="str">
        <f>'Прайс повний'!F263</f>
        <v>Активний блискавко приймач Gromostar 35</v>
      </c>
      <c r="G263" s="39" t="str">
        <f>'Прайс повний'!G263</f>
        <v>шт.</v>
      </c>
      <c r="H263" s="580">
        <f>'Прайс повний'!I263</f>
        <v>34258</v>
      </c>
      <c r="I263" s="38">
        <f>'Прайс повний'!J263</f>
        <v>34258</v>
      </c>
      <c r="J263" s="382"/>
      <c r="K263" s="332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35.25" customHeight="1" x14ac:dyDescent="0.25">
      <c r="A264" s="442"/>
      <c r="B264" s="546" t="str">
        <f>'Прайс повний'!B264</f>
        <v>А-45</v>
      </c>
      <c r="C264" s="546" t="str">
        <f>'Прайс повний'!C264</f>
        <v>Ni</v>
      </c>
      <c r="D264" s="298" t="str">
        <f>'Прайс повний'!E264</f>
        <v>Gromostar 45</v>
      </c>
      <c r="E264" s="330" t="str">
        <f>'Прайс повний'!A264</f>
        <v>59 202</v>
      </c>
      <c r="F264" s="298" t="str">
        <f>'Прайс повний'!F264</f>
        <v>Активний блискавко приймач Gromostar 45</v>
      </c>
      <c r="G264" s="39" t="str">
        <f>'Прайс повний'!G264</f>
        <v>шт.</v>
      </c>
      <c r="H264" s="580">
        <f>'Прайс повний'!I264</f>
        <v>36410</v>
      </c>
      <c r="I264" s="38">
        <f>'Прайс повний'!J264</f>
        <v>36410</v>
      </c>
      <c r="J264" s="382"/>
      <c r="K264" s="332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35.25" customHeight="1" x14ac:dyDescent="0.25">
      <c r="A265" s="443"/>
      <c r="B265" s="547" t="str">
        <f>'Прайс повний'!B265</f>
        <v>А-60</v>
      </c>
      <c r="C265" s="547" t="str">
        <f>'Прайс повний'!C265</f>
        <v>Ni</v>
      </c>
      <c r="D265" s="28" t="str">
        <f>'Прайс повний'!E265</f>
        <v>Gromostar 60</v>
      </c>
      <c r="E265" s="29" t="str">
        <f>'Прайс повний'!A265</f>
        <v>59 203</v>
      </c>
      <c r="F265" s="28" t="str">
        <f>'Прайс повний'!F265</f>
        <v>Активний блискавко приймач Gromostar 60</v>
      </c>
      <c r="G265" s="30" t="str">
        <f>'Прайс повний'!G265</f>
        <v>шт.</v>
      </c>
      <c r="H265" s="581">
        <f>'Прайс повний'!I265</f>
        <v>38396</v>
      </c>
      <c r="I265" s="31">
        <f>'Прайс повний'!J265</f>
        <v>38396</v>
      </c>
      <c r="J265" s="383"/>
      <c r="K265" s="333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54" customHeight="1" x14ac:dyDescent="0.25">
      <c r="A266" s="442"/>
      <c r="B266" s="527" t="str">
        <f>'Прайс повний'!B266</f>
        <v>PLW-02.B</v>
      </c>
      <c r="C266" s="527"/>
      <c r="D266" s="293" t="str">
        <f>'Прайс повний'!E266</f>
        <v>PLW-02.B</v>
      </c>
      <c r="E266" s="55" t="str">
        <f>'Прайс повний'!A266</f>
        <v>59 204</v>
      </c>
      <c r="F266" s="293" t="str">
        <f>'Прайс повний'!F266</f>
        <v>Реєстратор ударів блискавки PLW-02.B</v>
      </c>
      <c r="G266" s="56" t="str">
        <f>'Прайс повний'!G266</f>
        <v>шт.</v>
      </c>
      <c r="H266" s="567">
        <f>'Прайс повний'!I266</f>
        <v>12909</v>
      </c>
      <c r="I266" s="57">
        <f>'Прайс повний'!J266</f>
        <v>12909</v>
      </c>
      <c r="J266" s="375"/>
      <c r="K266" s="510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s="722" customFormat="1" ht="18" customHeight="1" x14ac:dyDescent="0.25">
      <c r="A267" s="614"/>
      <c r="B267" s="624"/>
      <c r="C267" s="625"/>
      <c r="D267" s="625"/>
      <c r="E267" s="626"/>
      <c r="F267" s="631" t="s">
        <v>1104</v>
      </c>
      <c r="G267" s="628"/>
      <c r="H267" s="632"/>
      <c r="I267" s="629"/>
      <c r="J267" s="630"/>
      <c r="K267" s="615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s="722" customFormat="1" ht="54" customHeight="1" x14ac:dyDescent="0.25">
      <c r="A268" s="442"/>
      <c r="B268" s="718" t="str">
        <f>'Прайс повний'!B268</f>
        <v>60/10</v>
      </c>
      <c r="C268" s="718" t="str">
        <f>'Прайс повний'!C268</f>
        <v>OCH</v>
      </c>
      <c r="D268" s="717" t="str">
        <f>'Прайс повний'!E268</f>
        <v>Блискавкоприймач окремостоячий 10 м</v>
      </c>
      <c r="E268" s="55" t="s">
        <v>1106</v>
      </c>
      <c r="F268" s="767" t="s">
        <v>1151</v>
      </c>
      <c r="G268" s="56" t="str">
        <f>'Прайс повний'!G268</f>
        <v>шт.</v>
      </c>
      <c r="H268" s="754">
        <f>'Прайс повний'!I268</f>
        <v>18778</v>
      </c>
      <c r="I268" s="57">
        <f>'Прайс повний'!J268</f>
        <v>18778</v>
      </c>
      <c r="J268" s="498"/>
      <c r="K268" s="510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s="722" customFormat="1" ht="54" customHeight="1" x14ac:dyDescent="0.25">
      <c r="A269" s="442"/>
      <c r="B269" s="718" t="str">
        <f>'Прайс повний'!B269</f>
        <v>60/11</v>
      </c>
      <c r="C269" s="718" t="str">
        <f>'Прайс повний'!C269</f>
        <v>OCH</v>
      </c>
      <c r="D269" s="717" t="str">
        <f>'Прайс повний'!E269</f>
        <v>Блискавкоприймач окремостоячий 11 м</v>
      </c>
      <c r="E269" s="55" t="s">
        <v>1107</v>
      </c>
      <c r="F269" s="768"/>
      <c r="G269" s="56" t="str">
        <f>'Прайс повний'!G269</f>
        <v>шт.</v>
      </c>
      <c r="H269" s="754">
        <f>'Прайс повний'!I269</f>
        <v>20366</v>
      </c>
      <c r="I269" s="57">
        <f>'Прайс повний'!J269</f>
        <v>20366</v>
      </c>
      <c r="J269" s="498"/>
      <c r="K269" s="510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s="722" customFormat="1" ht="54" customHeight="1" x14ac:dyDescent="0.25">
      <c r="A270" s="442"/>
      <c r="B270" s="718" t="str">
        <f>'Прайс повний'!B270</f>
        <v>60/12</v>
      </c>
      <c r="C270" s="718" t="str">
        <f>'Прайс повний'!C270</f>
        <v>OCH</v>
      </c>
      <c r="D270" s="717" t="str">
        <f>'Прайс повний'!E270</f>
        <v>Блискавкоприймач окремостоячий 12 м</v>
      </c>
      <c r="E270" s="55" t="s">
        <v>1108</v>
      </c>
      <c r="F270" s="768"/>
      <c r="G270" s="56" t="str">
        <f>'Прайс повний'!G270</f>
        <v>шт.</v>
      </c>
      <c r="H270" s="754">
        <f>'Прайс повний'!I270</f>
        <v>21954</v>
      </c>
      <c r="I270" s="57">
        <f>'Прайс повний'!J270</f>
        <v>21954</v>
      </c>
      <c r="J270" s="498"/>
      <c r="K270" s="510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s="722" customFormat="1" ht="54" customHeight="1" x14ac:dyDescent="0.25">
      <c r="A271" s="442"/>
      <c r="B271" s="718" t="str">
        <f>'Прайс повний'!B271</f>
        <v>60/13</v>
      </c>
      <c r="C271" s="718" t="str">
        <f>'Прайс повний'!C271</f>
        <v>OCH</v>
      </c>
      <c r="D271" s="717" t="str">
        <f>'Прайс повний'!E271</f>
        <v>Блискавкоприймач окремостоячий 13 м</v>
      </c>
      <c r="E271" s="55" t="s">
        <v>1109</v>
      </c>
      <c r="F271" s="768"/>
      <c r="G271" s="56" t="str">
        <f>'Прайс повний'!G271</f>
        <v>шт.</v>
      </c>
      <c r="H271" s="754">
        <f>'Прайс повний'!I271</f>
        <v>23541</v>
      </c>
      <c r="I271" s="57">
        <f>'Прайс повний'!J271</f>
        <v>23541</v>
      </c>
      <c r="J271" s="498"/>
      <c r="K271" s="510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s="722" customFormat="1" ht="54" customHeight="1" x14ac:dyDescent="0.25">
      <c r="A272" s="442"/>
      <c r="B272" s="718" t="str">
        <f>'Прайс повний'!B272</f>
        <v>60/14</v>
      </c>
      <c r="C272" s="718" t="str">
        <f>'Прайс повний'!C272</f>
        <v>OCH</v>
      </c>
      <c r="D272" s="717" t="str">
        <f>'Прайс повний'!E272</f>
        <v>Блискавкоприймач окремостоячий 14 м</v>
      </c>
      <c r="E272" s="55" t="s">
        <v>1110</v>
      </c>
      <c r="F272" s="768"/>
      <c r="G272" s="56" t="str">
        <f>'Прайс повний'!G272</f>
        <v>шт.</v>
      </c>
      <c r="H272" s="754">
        <f>'Прайс повний'!I272</f>
        <v>25120</v>
      </c>
      <c r="I272" s="57">
        <f>'Прайс повний'!J272</f>
        <v>25120</v>
      </c>
      <c r="J272" s="498"/>
      <c r="K272" s="510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s="722" customFormat="1" ht="54" customHeight="1" x14ac:dyDescent="0.25">
      <c r="A273" s="442"/>
      <c r="B273" s="718" t="str">
        <f>'Прайс повний'!B273</f>
        <v>60/15</v>
      </c>
      <c r="C273" s="718" t="str">
        <f>'Прайс повний'!C273</f>
        <v>OCH</v>
      </c>
      <c r="D273" s="717" t="str">
        <f>'Прайс повний'!E273</f>
        <v>Блискавкоприймач окремостоячий 15 м</v>
      </c>
      <c r="E273" s="55" t="s">
        <v>1111</v>
      </c>
      <c r="F273" s="768"/>
      <c r="G273" s="56" t="str">
        <f>'Прайс повний'!G273</f>
        <v>шт.</v>
      </c>
      <c r="H273" s="754">
        <f>'Прайс повний'!I273</f>
        <v>34953</v>
      </c>
      <c r="I273" s="57">
        <f>'Прайс повний'!J273</f>
        <v>34953</v>
      </c>
      <c r="J273" s="498"/>
      <c r="K273" s="510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s="722" customFormat="1" ht="54" customHeight="1" x14ac:dyDescent="0.25">
      <c r="A274" s="442"/>
      <c r="B274" s="718" t="str">
        <f>'Прайс повний'!B274</f>
        <v>60/16</v>
      </c>
      <c r="C274" s="718" t="str">
        <f>'Прайс повний'!C274</f>
        <v>OCH</v>
      </c>
      <c r="D274" s="717" t="str">
        <f>'Прайс повний'!E274</f>
        <v>Блискавкоприймач окремостоячий 16 м</v>
      </c>
      <c r="E274" s="55" t="s">
        <v>1112</v>
      </c>
      <c r="F274" s="768"/>
      <c r="G274" s="56" t="str">
        <f>'Прайс повний'!G274</f>
        <v>шт.</v>
      </c>
      <c r="H274" s="754">
        <f>'Прайс повний'!I274</f>
        <v>37633</v>
      </c>
      <c r="I274" s="57">
        <f>'Прайс повний'!J274</f>
        <v>37633</v>
      </c>
      <c r="J274" s="498"/>
      <c r="K274" s="510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s="722" customFormat="1" ht="54" customHeight="1" x14ac:dyDescent="0.25">
      <c r="A275" s="442"/>
      <c r="B275" s="718" t="str">
        <f>'Прайс повний'!B275</f>
        <v>60/18</v>
      </c>
      <c r="C275" s="718" t="str">
        <f>'Прайс повний'!C275</f>
        <v>OCH</v>
      </c>
      <c r="D275" s="717" t="str">
        <f>'Прайс повний'!E275</f>
        <v>Блискавкоприймач окремостоячий 18 м</v>
      </c>
      <c r="E275" s="55" t="s">
        <v>1113</v>
      </c>
      <c r="F275" s="768"/>
      <c r="G275" s="56" t="str">
        <f>'Прайс повний'!G275</f>
        <v>шт.</v>
      </c>
      <c r="H275" s="754">
        <f>'Прайс повний'!I275</f>
        <v>42990</v>
      </c>
      <c r="I275" s="57">
        <f>'Прайс повний'!J275</f>
        <v>42990</v>
      </c>
      <c r="J275" s="498"/>
      <c r="K275" s="510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s="722" customFormat="1" ht="54" customHeight="1" x14ac:dyDescent="0.25">
      <c r="A276" s="442"/>
      <c r="B276" s="718" t="str">
        <f>'Прайс повний'!B276</f>
        <v>60/20</v>
      </c>
      <c r="C276" s="718" t="str">
        <f>'Прайс повний'!C276</f>
        <v>OCH</v>
      </c>
      <c r="D276" s="717" t="str">
        <f>'Прайс повний'!E276</f>
        <v>Блискавкоприймач окремостоячий 20 м</v>
      </c>
      <c r="E276" s="55" t="s">
        <v>1114</v>
      </c>
      <c r="F276" s="768"/>
      <c r="G276" s="56" t="str">
        <f>'Прайс повний'!G276</f>
        <v>шт.</v>
      </c>
      <c r="H276" s="754">
        <f>'Прайс повний'!I276</f>
        <v>48349</v>
      </c>
      <c r="I276" s="57">
        <f>'Прайс повний'!J276</f>
        <v>48349</v>
      </c>
      <c r="J276" s="498"/>
      <c r="K276" s="510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s="722" customFormat="1" ht="54" customHeight="1" x14ac:dyDescent="0.25">
      <c r="A277" s="442"/>
      <c r="B277" s="718" t="str">
        <f>'Прайс повний'!B277</f>
        <v>60/22</v>
      </c>
      <c r="C277" s="718" t="str">
        <f>'Прайс повний'!C277</f>
        <v>OCH</v>
      </c>
      <c r="D277" s="717" t="str">
        <f>'Прайс повний'!E277</f>
        <v>Блискавкоприймач окремостоячий 22 м</v>
      </c>
      <c r="E277" s="55" t="s">
        <v>1115</v>
      </c>
      <c r="F277" s="768"/>
      <c r="G277" s="56" t="str">
        <f>'Прайс повний'!G277</f>
        <v>шт.</v>
      </c>
      <c r="H277" s="754">
        <f>'Прайс повний'!I277</f>
        <v>63050</v>
      </c>
      <c r="I277" s="57">
        <f>'Прайс повний'!J277</f>
        <v>63050</v>
      </c>
      <c r="J277" s="498"/>
      <c r="K277" s="510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s="722" customFormat="1" ht="54" customHeight="1" x14ac:dyDescent="0.25">
      <c r="A278" s="442"/>
      <c r="B278" s="718" t="str">
        <f>'Прайс повний'!B278</f>
        <v>60/24</v>
      </c>
      <c r="C278" s="718" t="str">
        <f>'Прайс повний'!C278</f>
        <v>OCH</v>
      </c>
      <c r="D278" s="717" t="str">
        <f>'Прайс повний'!E278</f>
        <v>Блискавкоприймач окремостоячий 24 м</v>
      </c>
      <c r="E278" s="55" t="s">
        <v>1116</v>
      </c>
      <c r="F278" s="768"/>
      <c r="G278" s="56" t="str">
        <f>'Прайс повний'!G278</f>
        <v>шт.</v>
      </c>
      <c r="H278" s="754">
        <f>'Прайс повний'!I278</f>
        <v>71815</v>
      </c>
      <c r="I278" s="57">
        <f>'Прайс повний'!J278</f>
        <v>71815</v>
      </c>
      <c r="J278" s="498"/>
      <c r="K278" s="510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s="722" customFormat="1" ht="54" customHeight="1" x14ac:dyDescent="0.25">
      <c r="A279" s="442"/>
      <c r="B279" s="718" t="str">
        <f>'Прайс повний'!B279</f>
        <v>60/26</v>
      </c>
      <c r="C279" s="718" t="str">
        <f>'Прайс повний'!C279</f>
        <v>OCH</v>
      </c>
      <c r="D279" s="717" t="str">
        <f>'Прайс повний'!E279</f>
        <v>Блискавкоприймач окремостоячий 26 м</v>
      </c>
      <c r="E279" s="55" t="s">
        <v>1117</v>
      </c>
      <c r="F279" s="768"/>
      <c r="G279" s="56" t="str">
        <f>'Прайс повний'!G279</f>
        <v>шт.</v>
      </c>
      <c r="H279" s="754">
        <f>'Прайс повний'!I279</f>
        <v>80622</v>
      </c>
      <c r="I279" s="57">
        <f>'Прайс повний'!J279</f>
        <v>80622</v>
      </c>
      <c r="J279" s="498"/>
      <c r="K279" s="510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s="722" customFormat="1" ht="54" customHeight="1" x14ac:dyDescent="0.25">
      <c r="A280" s="442"/>
      <c r="B280" s="718" t="str">
        <f>'Прайс повний'!B280</f>
        <v>60/1</v>
      </c>
      <c r="C280" s="718" t="str">
        <f>'Прайс повний'!C280</f>
        <v>OCH</v>
      </c>
      <c r="D280" s="717" t="str">
        <f>'Прайс повний'!E280</f>
        <v>Анкерна закладна для блискавкоприймача 10-14м</v>
      </c>
      <c r="E280" s="55" t="s">
        <v>1118</v>
      </c>
      <c r="F280" s="768"/>
      <c r="G280" s="56" t="str">
        <f>'Прайс повний'!G280</f>
        <v>шт.</v>
      </c>
      <c r="H280" s="754">
        <f>'Прайс повний'!I280</f>
        <v>2077</v>
      </c>
      <c r="I280" s="57">
        <f>'Прайс повний'!J280</f>
        <v>2077</v>
      </c>
      <c r="J280" s="498"/>
      <c r="K280" s="510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s="722" customFormat="1" ht="54" customHeight="1" x14ac:dyDescent="0.25">
      <c r="A281" s="442"/>
      <c r="B281" s="718" t="str">
        <f>'Прайс повний'!B281</f>
        <v>60/2</v>
      </c>
      <c r="C281" s="718" t="str">
        <f>'Прайс повний'!C281</f>
        <v>OCH</v>
      </c>
      <c r="D281" s="717" t="str">
        <f>'Прайс повний'!E281</f>
        <v>Анкерна закладна для блискавкоприймача 15-20м</v>
      </c>
      <c r="E281" s="55" t="s">
        <v>1119</v>
      </c>
      <c r="F281" s="768"/>
      <c r="G281" s="56" t="str">
        <f>'Прайс повний'!G281</f>
        <v>шт.</v>
      </c>
      <c r="H281" s="754">
        <f>'Прайс повний'!I281</f>
        <v>4420</v>
      </c>
      <c r="I281" s="57">
        <f>'Прайс повний'!J281</f>
        <v>4420</v>
      </c>
      <c r="J281" s="498"/>
      <c r="K281" s="510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s="722" customFormat="1" ht="54" customHeight="1" x14ac:dyDescent="0.25">
      <c r="A282" s="442"/>
      <c r="B282" s="718" t="str">
        <f>'Прайс повний'!B282</f>
        <v>60/3</v>
      </c>
      <c r="C282" s="718" t="str">
        <f>'Прайс повний'!C282</f>
        <v>OCH</v>
      </c>
      <c r="D282" s="717" t="str">
        <f>'Прайс повний'!E282</f>
        <v>Анкерна закладна для блискавкоприймача 22-26м</v>
      </c>
      <c r="E282" s="55" t="s">
        <v>1120</v>
      </c>
      <c r="F282" s="769"/>
      <c r="G282" s="56" t="str">
        <f>'Прайс повний'!G282</f>
        <v>шт.</v>
      </c>
      <c r="H282" s="754">
        <f>'Прайс повний'!I282</f>
        <v>6630</v>
      </c>
      <c r="I282" s="57">
        <f>'Прайс повний'!J282</f>
        <v>6630</v>
      </c>
      <c r="J282" s="498"/>
      <c r="K282" s="510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8" customHeight="1" x14ac:dyDescent="0.25">
      <c r="A283" s="633"/>
      <c r="B283" s="634"/>
      <c r="C283" s="635"/>
      <c r="D283" s="635"/>
      <c r="E283" s="635"/>
      <c r="F283" s="640" t="s">
        <v>338</v>
      </c>
      <c r="G283" s="636"/>
      <c r="H283" s="637"/>
      <c r="I283" s="637"/>
      <c r="J283" s="638"/>
      <c r="K283" s="639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34.5" customHeight="1" x14ac:dyDescent="0.25">
      <c r="A284" s="449"/>
      <c r="B284" s="528"/>
      <c r="C284" s="528" t="s">
        <v>342</v>
      </c>
      <c r="D284" s="58" t="s">
        <v>343</v>
      </c>
      <c r="E284" s="83" t="s">
        <v>344</v>
      </c>
      <c r="F284" s="58" t="s">
        <v>345</v>
      </c>
      <c r="G284" s="60" t="s">
        <v>16</v>
      </c>
      <c r="H284" s="567">
        <f>'Прайс повний'!I284</f>
        <v>35.4</v>
      </c>
      <c r="I284" s="45">
        <v>35.4</v>
      </c>
      <c r="J284" s="374"/>
      <c r="K284" s="502">
        <v>7318</v>
      </c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37.5" customHeight="1" x14ac:dyDescent="0.25">
      <c r="A285" s="449"/>
      <c r="B285" s="527" t="s">
        <v>346</v>
      </c>
      <c r="C285" s="527" t="s">
        <v>45</v>
      </c>
      <c r="D285" s="400" t="s">
        <v>347</v>
      </c>
      <c r="E285" s="75" t="s">
        <v>348</v>
      </c>
      <c r="F285" s="400" t="s">
        <v>349</v>
      </c>
      <c r="G285" s="56" t="s">
        <v>16</v>
      </c>
      <c r="H285" s="538">
        <v>58.65</v>
      </c>
      <c r="I285" s="57">
        <f>'Прайс повний'!J285</f>
        <v>58.65</v>
      </c>
      <c r="J285" s="511"/>
      <c r="K285" s="504">
        <v>7318</v>
      </c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34.5" customHeight="1" x14ac:dyDescent="0.25">
      <c r="A286" s="449"/>
      <c r="B286" s="551" t="s">
        <v>350</v>
      </c>
      <c r="C286" s="551" t="s">
        <v>36</v>
      </c>
      <c r="D286" s="80" t="s">
        <v>351</v>
      </c>
      <c r="E286" s="81" t="s">
        <v>352</v>
      </c>
      <c r="F286" s="80" t="s">
        <v>349</v>
      </c>
      <c r="G286" s="82" t="s">
        <v>16</v>
      </c>
      <c r="H286" s="528">
        <v>31.88</v>
      </c>
      <c r="I286" s="33">
        <f>'Прайс повний'!J286</f>
        <v>31.88</v>
      </c>
      <c r="J286" s="511"/>
      <c r="K286" s="504">
        <v>7318</v>
      </c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37.5" customHeight="1" x14ac:dyDescent="0.25">
      <c r="A287" s="449"/>
      <c r="B287" s="546" t="s">
        <v>339</v>
      </c>
      <c r="C287" s="546" t="s">
        <v>36</v>
      </c>
      <c r="D287" s="298" t="s">
        <v>945</v>
      </c>
      <c r="E287" s="40" t="s">
        <v>340</v>
      </c>
      <c r="F287" s="298" t="s">
        <v>341</v>
      </c>
      <c r="G287" s="39" t="s">
        <v>16</v>
      </c>
      <c r="H287" s="527">
        <v>209.99</v>
      </c>
      <c r="I287" s="57">
        <f>'Прайс повний'!J287</f>
        <v>209.99</v>
      </c>
      <c r="J287" s="711"/>
      <c r="K287" s="514">
        <v>7215</v>
      </c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s="398" customFormat="1" ht="37.5" customHeight="1" x14ac:dyDescent="0.25">
      <c r="A288" s="449"/>
      <c r="B288" s="546"/>
      <c r="C288" s="546" t="s">
        <v>36</v>
      </c>
      <c r="D288" s="397" t="s">
        <v>946</v>
      </c>
      <c r="E288" s="40" t="s">
        <v>947</v>
      </c>
      <c r="F288" s="397" t="s">
        <v>948</v>
      </c>
      <c r="G288" s="39" t="s">
        <v>16</v>
      </c>
      <c r="H288" s="567">
        <f>'Прайс повний'!I288</f>
        <v>262</v>
      </c>
      <c r="I288" s="38">
        <v>262</v>
      </c>
      <c r="J288" s="512"/>
      <c r="K288" s="514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34.5" customHeight="1" x14ac:dyDescent="0.25">
      <c r="A289" s="450"/>
      <c r="B289" s="528" t="s">
        <v>353</v>
      </c>
      <c r="C289" s="528" t="s">
        <v>45</v>
      </c>
      <c r="D289" s="58" t="s">
        <v>354</v>
      </c>
      <c r="E289" s="43" t="s">
        <v>355</v>
      </c>
      <c r="F289" s="42" t="s">
        <v>356</v>
      </c>
      <c r="G289" s="60" t="s">
        <v>16</v>
      </c>
      <c r="H289" s="528">
        <v>50.5</v>
      </c>
      <c r="I289" s="45">
        <f>'Прайс повний'!J289</f>
        <v>50.5</v>
      </c>
      <c r="J289" s="511"/>
      <c r="K289" s="504">
        <v>7318</v>
      </c>
      <c r="L289" s="1"/>
      <c r="M289" s="27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51.75" customHeight="1" x14ac:dyDescent="0.25">
      <c r="A290" s="451"/>
      <c r="B290" s="532" t="str">
        <f>'Прайс повний'!B290</f>
        <v>41/01</v>
      </c>
      <c r="C290" s="532" t="str">
        <f>'Прайс повний'!C290</f>
        <v>Fe</v>
      </c>
      <c r="D290" s="67" t="str">
        <f>'Прайс повний'!E290</f>
        <v>Насадка SDS-max для вібромолота</v>
      </c>
      <c r="E290" s="66" t="str">
        <f>'Прайс повний'!A290</f>
        <v>41 001</v>
      </c>
      <c r="F290" s="67" t="s">
        <v>357</v>
      </c>
      <c r="G290" s="68" t="s">
        <v>16</v>
      </c>
      <c r="H290" s="564">
        <f>'Прайс повний'!I290</f>
        <v>408</v>
      </c>
      <c r="I290" s="37">
        <f>'Прайс повний'!J290</f>
        <v>408</v>
      </c>
      <c r="J290" s="379"/>
      <c r="K290" s="504">
        <v>7326</v>
      </c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54.75" customHeight="1" x14ac:dyDescent="0.25">
      <c r="A291" s="451"/>
      <c r="B291" s="532" t="s">
        <v>363</v>
      </c>
      <c r="C291" s="532" t="s">
        <v>364</v>
      </c>
      <c r="D291" s="67" t="s">
        <v>365</v>
      </c>
      <c r="E291" s="78" t="s">
        <v>366</v>
      </c>
      <c r="F291" s="34" t="s">
        <v>367</v>
      </c>
      <c r="G291" s="68" t="s">
        <v>16</v>
      </c>
      <c r="H291" s="564">
        <f>'Прайс повний'!I291</f>
        <v>330</v>
      </c>
      <c r="I291" s="37">
        <v>330</v>
      </c>
      <c r="J291" s="379"/>
      <c r="K291" s="504">
        <v>7215</v>
      </c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s="27" customFormat="1" ht="45" customHeight="1" x14ac:dyDescent="0.2">
      <c r="A292" s="452"/>
      <c r="B292" s="545" t="s">
        <v>823</v>
      </c>
      <c r="C292" s="545" t="s">
        <v>45</v>
      </c>
      <c r="D292" s="88" t="s">
        <v>824</v>
      </c>
      <c r="E292" s="117" t="s">
        <v>825</v>
      </c>
      <c r="F292" s="119" t="s">
        <v>826</v>
      </c>
      <c r="G292" s="90" t="s">
        <v>16</v>
      </c>
      <c r="H292" s="567">
        <f>'Прайс повний'!I292</f>
        <v>37.200000000000003</v>
      </c>
      <c r="I292" s="91">
        <v>37.200000000000003</v>
      </c>
      <c r="J292" s="380"/>
      <c r="K292" s="515"/>
      <c r="M292" s="1"/>
    </row>
    <row r="293" spans="1:31" s="25" customFormat="1" ht="42.75" customHeight="1" x14ac:dyDescent="0.25">
      <c r="A293" s="451"/>
      <c r="B293" s="530" t="s">
        <v>821</v>
      </c>
      <c r="C293" s="530" t="s">
        <v>342</v>
      </c>
      <c r="D293" s="62" t="s">
        <v>822</v>
      </c>
      <c r="E293" s="120">
        <v>41002</v>
      </c>
      <c r="F293" s="63" t="s">
        <v>357</v>
      </c>
      <c r="G293" s="64" t="s">
        <v>16</v>
      </c>
      <c r="H293" s="564">
        <f>'Прайс повний'!I293</f>
        <v>538</v>
      </c>
      <c r="I293" s="65">
        <f>'Прайс повний'!J293</f>
        <v>538</v>
      </c>
      <c r="J293" s="385"/>
      <c r="K293" s="516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s="722" customFormat="1" ht="67.5" customHeight="1" x14ac:dyDescent="0.25">
      <c r="A294" s="451"/>
      <c r="B294" s="530"/>
      <c r="C294" s="530" t="s">
        <v>342</v>
      </c>
      <c r="D294" s="62" t="s">
        <v>1157</v>
      </c>
      <c r="E294" s="120">
        <v>40024</v>
      </c>
      <c r="F294" s="63" t="s">
        <v>1158</v>
      </c>
      <c r="G294" s="64" t="s">
        <v>16</v>
      </c>
      <c r="H294" s="564">
        <f>'Прайс повний'!I294</f>
        <v>52.7</v>
      </c>
      <c r="I294" s="65">
        <f>'Прайс повний'!J294</f>
        <v>52.7</v>
      </c>
      <c r="J294" s="385"/>
      <c r="K294" s="516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80.25" customHeight="1" x14ac:dyDescent="0.25">
      <c r="A295" s="451"/>
      <c r="B295" s="532"/>
      <c r="C295" s="532" t="s">
        <v>200</v>
      </c>
      <c r="D295" s="67" t="s">
        <v>951</v>
      </c>
      <c r="E295" s="66" t="s">
        <v>971</v>
      </c>
      <c r="F295" s="67" t="s">
        <v>950</v>
      </c>
      <c r="G295" s="68" t="s">
        <v>16</v>
      </c>
      <c r="H295" s="564">
        <f>'Прайс повний'!I295</f>
        <v>400</v>
      </c>
      <c r="I295" s="37">
        <f>'Прайс повний'!J295</f>
        <v>400</v>
      </c>
      <c r="J295" s="374"/>
      <c r="K295" s="504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s="398" customFormat="1" ht="80.25" customHeight="1" x14ac:dyDescent="0.25">
      <c r="A296" s="451"/>
      <c r="B296" s="532"/>
      <c r="C296" s="532" t="s">
        <v>200</v>
      </c>
      <c r="D296" s="67" t="s">
        <v>952</v>
      </c>
      <c r="E296" s="66"/>
      <c r="F296" s="67" t="s">
        <v>950</v>
      </c>
      <c r="G296" s="68" t="s">
        <v>16</v>
      </c>
      <c r="H296" s="564">
        <f>'Прайс повний'!I296</f>
        <v>450</v>
      </c>
      <c r="I296" s="37">
        <v>450</v>
      </c>
      <c r="J296" s="511"/>
      <c r="K296" s="504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53.25" customHeight="1" x14ac:dyDescent="0.25">
      <c r="A297" s="451"/>
      <c r="B297" s="532"/>
      <c r="C297" s="532" t="s">
        <v>953</v>
      </c>
      <c r="D297" s="67" t="s">
        <v>359</v>
      </c>
      <c r="E297" s="66" t="s">
        <v>970</v>
      </c>
      <c r="F297" s="67" t="s">
        <v>360</v>
      </c>
      <c r="G297" s="68" t="s">
        <v>16</v>
      </c>
      <c r="H297" s="567">
        <f>'Прайс повний'!I297</f>
        <v>150</v>
      </c>
      <c r="I297" s="37">
        <f>'Прайс повний'!J297</f>
        <v>150</v>
      </c>
      <c r="J297" s="374"/>
      <c r="K297" s="504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93" customHeight="1" x14ac:dyDescent="0.25">
      <c r="A298" s="451"/>
      <c r="B298" s="532"/>
      <c r="C298" s="532" t="s">
        <v>203</v>
      </c>
      <c r="D298" s="67" t="s">
        <v>361</v>
      </c>
      <c r="E298" s="66"/>
      <c r="F298" s="67" t="s">
        <v>362</v>
      </c>
      <c r="G298" s="68" t="s">
        <v>16</v>
      </c>
      <c r="H298" s="564">
        <f>'Прайс повний'!I298</f>
        <v>120</v>
      </c>
      <c r="I298" s="37">
        <f>'Прайс повний'!J298</f>
        <v>120</v>
      </c>
      <c r="J298" s="511"/>
      <c r="K298" s="504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24.75" customHeight="1" x14ac:dyDescent="0.25">
      <c r="A299" s="421"/>
      <c r="B299" s="561"/>
      <c r="C299" s="527" t="s">
        <v>207</v>
      </c>
      <c r="D299" s="293" t="s">
        <v>368</v>
      </c>
      <c r="E299" s="75" t="s">
        <v>369</v>
      </c>
      <c r="F299" s="293" t="s">
        <v>370</v>
      </c>
      <c r="G299" s="121" t="s">
        <v>371</v>
      </c>
      <c r="H299" s="527">
        <v>22.8</v>
      </c>
      <c r="I299" s="57">
        <f>'Прайс повний'!J299</f>
        <v>22.8</v>
      </c>
      <c r="J299" s="511"/>
      <c r="K299" s="504">
        <v>7217</v>
      </c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24.75" customHeight="1" x14ac:dyDescent="0.25">
      <c r="A300" s="421"/>
      <c r="B300" s="561"/>
      <c r="C300" s="527" t="s">
        <v>211</v>
      </c>
      <c r="D300" s="293" t="s">
        <v>372</v>
      </c>
      <c r="E300" s="55" t="s">
        <v>373</v>
      </c>
      <c r="F300" s="293" t="s">
        <v>374</v>
      </c>
      <c r="G300" s="121" t="s">
        <v>371</v>
      </c>
      <c r="H300" s="527">
        <v>24.6</v>
      </c>
      <c r="I300" s="57">
        <f>'Прайс повний'!J300</f>
        <v>24.6</v>
      </c>
      <c r="J300" s="511"/>
      <c r="K300" s="504">
        <v>7605</v>
      </c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24.75" customHeight="1" x14ac:dyDescent="0.25">
      <c r="A301" s="422"/>
      <c r="B301" s="562"/>
      <c r="C301" s="528" t="s">
        <v>200</v>
      </c>
      <c r="D301" s="58" t="s">
        <v>1045</v>
      </c>
      <c r="E301" s="83" t="s">
        <v>376</v>
      </c>
      <c r="F301" s="58" t="s">
        <v>1047</v>
      </c>
      <c r="G301" s="122" t="s">
        <v>371</v>
      </c>
      <c r="H301" s="527">
        <v>130</v>
      </c>
      <c r="I301" s="45">
        <f>'Прайс повний'!J301</f>
        <v>130</v>
      </c>
      <c r="J301" s="511"/>
      <c r="K301" s="504">
        <v>7408</v>
      </c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39.75" customHeight="1" x14ac:dyDescent="0.25">
      <c r="A302" s="442"/>
      <c r="B302" s="527"/>
      <c r="C302" s="527" t="s">
        <v>207</v>
      </c>
      <c r="D302" s="293" t="s">
        <v>378</v>
      </c>
      <c r="E302" s="55" t="s">
        <v>379</v>
      </c>
      <c r="F302" s="293" t="s">
        <v>380</v>
      </c>
      <c r="G302" s="121" t="s">
        <v>371</v>
      </c>
      <c r="H302" s="538">
        <v>46.8</v>
      </c>
      <c r="I302" s="57">
        <f>'Прайс повний'!J302</f>
        <v>46.8</v>
      </c>
      <c r="J302" s="379"/>
      <c r="K302" s="504">
        <v>7212</v>
      </c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39.75" customHeight="1" x14ac:dyDescent="0.25">
      <c r="A303" s="442"/>
      <c r="B303" s="527"/>
      <c r="C303" s="527" t="s">
        <v>207</v>
      </c>
      <c r="D303" s="293" t="s">
        <v>381</v>
      </c>
      <c r="E303" s="55" t="s">
        <v>382</v>
      </c>
      <c r="F303" s="293" t="s">
        <v>383</v>
      </c>
      <c r="G303" s="121" t="s">
        <v>371</v>
      </c>
      <c r="H303" s="527">
        <v>49.1</v>
      </c>
      <c r="I303" s="57">
        <f>'Прайс повний'!J303</f>
        <v>49.1</v>
      </c>
      <c r="J303" s="511"/>
      <c r="K303" s="504">
        <v>7212</v>
      </c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32.25" customHeight="1" x14ac:dyDescent="0.25">
      <c r="A304" s="442"/>
      <c r="B304" s="527"/>
      <c r="C304" s="527" t="s">
        <v>207</v>
      </c>
      <c r="D304" s="396" t="s">
        <v>384</v>
      </c>
      <c r="E304" s="55" t="s">
        <v>385</v>
      </c>
      <c r="F304" s="396" t="s">
        <v>386</v>
      </c>
      <c r="G304" s="121" t="s">
        <v>371</v>
      </c>
      <c r="H304" s="527">
        <v>75.45</v>
      </c>
      <c r="I304" s="57">
        <f>'Прайс повний'!J304</f>
        <v>75.45</v>
      </c>
      <c r="J304" s="511"/>
      <c r="K304" s="504">
        <v>7212</v>
      </c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s="495" customFormat="1" ht="49.5" customHeight="1" x14ac:dyDescent="0.25">
      <c r="A305" s="442"/>
      <c r="B305" s="527"/>
      <c r="C305" s="527" t="s">
        <v>1022</v>
      </c>
      <c r="D305" s="494" t="s">
        <v>1165</v>
      </c>
      <c r="E305" s="55" t="s">
        <v>1024</v>
      </c>
      <c r="F305" s="494" t="s">
        <v>1046</v>
      </c>
      <c r="G305" s="121" t="s">
        <v>371</v>
      </c>
      <c r="H305" s="567">
        <f>'Прайс повний'!I305</f>
        <v>160</v>
      </c>
      <c r="I305" s="57">
        <f>'Прайс повний'!J305</f>
        <v>160</v>
      </c>
      <c r="J305" s="513"/>
      <c r="K305" s="503">
        <v>7212</v>
      </c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" customHeight="1" x14ac:dyDescent="0.25">
      <c r="A306" s="641"/>
      <c r="B306" s="642"/>
      <c r="C306" s="642"/>
      <c r="D306" s="642"/>
      <c r="E306" s="642"/>
      <c r="F306" s="643" t="s">
        <v>1039</v>
      </c>
      <c r="G306" s="642"/>
      <c r="H306" s="642"/>
      <c r="I306" s="642"/>
      <c r="J306" s="644"/>
      <c r="K306" s="645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s="410" customFormat="1" ht="58.5" customHeight="1" x14ac:dyDescent="0.25">
      <c r="A307" s="453"/>
      <c r="B307" s="563"/>
      <c r="C307" s="564" t="s">
        <v>36</v>
      </c>
      <c r="D307" s="68" t="s">
        <v>966</v>
      </c>
      <c r="E307" s="407"/>
      <c r="F307" s="34" t="s">
        <v>969</v>
      </c>
      <c r="G307" s="68" t="s">
        <v>1040</v>
      </c>
      <c r="H307" s="600" t="s">
        <v>1031</v>
      </c>
      <c r="I307" s="411">
        <f>'Прайс повний'!J317</f>
        <v>649</v>
      </c>
      <c r="J307" s="374"/>
      <c r="K307" s="408"/>
      <c r="L307" s="409"/>
      <c r="M307" s="409"/>
      <c r="N307" s="409"/>
      <c r="O307" s="409"/>
      <c r="P307" s="409"/>
      <c r="Q307" s="409"/>
      <c r="R307" s="409"/>
      <c r="S307" s="409"/>
      <c r="T307" s="409"/>
      <c r="U307" s="409"/>
      <c r="V307" s="409"/>
      <c r="W307" s="409"/>
      <c r="X307" s="409"/>
      <c r="Y307" s="409"/>
      <c r="Z307" s="409"/>
      <c r="AA307" s="409"/>
      <c r="AB307" s="409"/>
      <c r="AC307" s="409"/>
      <c r="AD307" s="409"/>
      <c r="AE307" s="409"/>
    </row>
    <row r="308" spans="1:31" s="410" customFormat="1" ht="63" customHeight="1" x14ac:dyDescent="0.25">
      <c r="A308" s="453"/>
      <c r="B308" s="563"/>
      <c r="C308" s="564" t="s">
        <v>36</v>
      </c>
      <c r="D308" s="68" t="s">
        <v>965</v>
      </c>
      <c r="E308" s="407"/>
      <c r="F308" s="34" t="s">
        <v>968</v>
      </c>
      <c r="G308" s="68" t="s">
        <v>1040</v>
      </c>
      <c r="H308" s="600" t="s">
        <v>1030</v>
      </c>
      <c r="I308" s="411">
        <f>'Прайс повний'!J318</f>
        <v>899</v>
      </c>
      <c r="J308" s="374"/>
      <c r="K308" s="408"/>
      <c r="L308" s="409"/>
      <c r="M308" s="409"/>
      <c r="N308" s="409"/>
      <c r="O308" s="409"/>
      <c r="P308" s="409"/>
      <c r="Q308" s="409"/>
      <c r="R308" s="409"/>
      <c r="S308" s="409"/>
      <c r="T308" s="409"/>
      <c r="U308" s="409"/>
      <c r="V308" s="409"/>
      <c r="W308" s="409"/>
      <c r="X308" s="409"/>
      <c r="Y308" s="409"/>
      <c r="Z308" s="409"/>
      <c r="AA308" s="409"/>
      <c r="AB308" s="409"/>
      <c r="AC308" s="409"/>
      <c r="AD308" s="409"/>
      <c r="AE308" s="409"/>
    </row>
    <row r="309" spans="1:31" s="410" customFormat="1" ht="66.75" customHeight="1" x14ac:dyDescent="0.25">
      <c r="A309" s="453"/>
      <c r="B309" s="563"/>
      <c r="C309" s="564" t="s">
        <v>36</v>
      </c>
      <c r="D309" s="68" t="s">
        <v>964</v>
      </c>
      <c r="E309" s="407"/>
      <c r="F309" s="34" t="s">
        <v>967</v>
      </c>
      <c r="G309" s="68" t="s">
        <v>1040</v>
      </c>
      <c r="H309" s="600" t="s">
        <v>1029</v>
      </c>
      <c r="I309" s="411">
        <f>'Прайс повний'!J319</f>
        <v>1150</v>
      </c>
      <c r="J309" s="374"/>
      <c r="K309" s="408"/>
      <c r="L309" s="409"/>
      <c r="M309" s="409"/>
      <c r="N309" s="409"/>
      <c r="O309" s="409"/>
      <c r="P309" s="409"/>
      <c r="Q309" s="409"/>
      <c r="R309" s="409"/>
      <c r="S309" s="409"/>
      <c r="T309" s="409"/>
      <c r="U309" s="409"/>
      <c r="V309" s="409"/>
      <c r="W309" s="409"/>
      <c r="X309" s="409"/>
      <c r="Y309" s="409"/>
      <c r="Z309" s="409"/>
      <c r="AA309" s="409"/>
      <c r="AB309" s="409"/>
      <c r="AC309" s="409"/>
      <c r="AD309" s="409"/>
      <c r="AE309" s="409"/>
    </row>
    <row r="310" spans="1:31" s="410" customFormat="1" ht="99.75" customHeight="1" x14ac:dyDescent="0.25">
      <c r="A310" s="453"/>
      <c r="B310" s="563"/>
      <c r="C310" s="564" t="s">
        <v>36</v>
      </c>
      <c r="D310" s="68" t="s">
        <v>961</v>
      </c>
      <c r="E310" s="407"/>
      <c r="F310" s="34" t="s">
        <v>962</v>
      </c>
      <c r="G310" s="68" t="s">
        <v>1040</v>
      </c>
      <c r="H310" s="600" t="s">
        <v>1028</v>
      </c>
      <c r="I310" s="411">
        <f>'Прайс повний'!J320</f>
        <v>1500</v>
      </c>
      <c r="J310" s="374"/>
      <c r="K310" s="408"/>
      <c r="L310" s="409"/>
      <c r="M310" s="409"/>
      <c r="N310" s="409"/>
      <c r="O310" s="409"/>
      <c r="P310" s="409"/>
      <c r="Q310" s="409"/>
      <c r="R310" s="409"/>
      <c r="S310" s="409"/>
      <c r="T310" s="409"/>
      <c r="U310" s="409"/>
      <c r="V310" s="409"/>
      <c r="W310" s="409"/>
      <c r="X310" s="409"/>
      <c r="Y310" s="409"/>
      <c r="Z310" s="409"/>
      <c r="AA310" s="409"/>
      <c r="AB310" s="409"/>
      <c r="AC310" s="409"/>
      <c r="AD310" s="409"/>
      <c r="AE310" s="409"/>
    </row>
    <row r="311" spans="1:31" ht="104.25" customHeight="1" x14ac:dyDescent="0.25">
      <c r="A311" s="454"/>
      <c r="B311" s="563"/>
      <c r="C311" s="564" t="s">
        <v>36</v>
      </c>
      <c r="D311" s="404" t="s">
        <v>958</v>
      </c>
      <c r="E311" s="403"/>
      <c r="F311" s="406" t="s">
        <v>960</v>
      </c>
      <c r="G311" s="68" t="s">
        <v>1040</v>
      </c>
      <c r="H311" s="600" t="s">
        <v>1026</v>
      </c>
      <c r="I311" s="411">
        <f>'Прайс повний'!J321</f>
        <v>1700</v>
      </c>
      <c r="J311" s="707"/>
      <c r="K311" s="405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87.75" customHeight="1" x14ac:dyDescent="0.25">
      <c r="A312" s="455"/>
      <c r="B312" s="563"/>
      <c r="C312" s="564" t="s">
        <v>36</v>
      </c>
      <c r="D312" s="404" t="s">
        <v>959</v>
      </c>
      <c r="E312" s="403"/>
      <c r="F312" s="406" t="s">
        <v>963</v>
      </c>
      <c r="G312" s="68" t="s">
        <v>1040</v>
      </c>
      <c r="H312" s="600" t="s">
        <v>1027</v>
      </c>
      <c r="I312" s="411">
        <f>'Прайс повний'!J322</f>
        <v>2900</v>
      </c>
      <c r="J312" s="707"/>
      <c r="K312" s="405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s="691" customFormat="1" ht="15" customHeight="1" x14ac:dyDescent="0.25">
      <c r="A313" s="697"/>
      <c r="B313" s="642"/>
      <c r="C313" s="642"/>
      <c r="D313" s="706" t="s">
        <v>1156</v>
      </c>
      <c r="E313" s="706"/>
      <c r="F313" s="706"/>
      <c r="G313" s="642"/>
      <c r="H313" s="642"/>
      <c r="I313" s="705"/>
      <c r="J313" s="708"/>
      <c r="K313" s="645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s="700" customFormat="1" ht="66" customHeight="1" x14ac:dyDescent="0.25">
      <c r="A314" s="698"/>
      <c r="B314" s="563"/>
      <c r="C314" s="564" t="s">
        <v>200</v>
      </c>
      <c r="D314" s="68" t="s">
        <v>965</v>
      </c>
      <c r="E314" s="407"/>
      <c r="F314" s="701" t="s">
        <v>1044</v>
      </c>
      <c r="G314" s="404" t="s">
        <v>1040</v>
      </c>
      <c r="H314" s="702" t="s">
        <v>1160</v>
      </c>
      <c r="I314" s="696">
        <f>'Прайс повний'!J324</f>
        <v>2000</v>
      </c>
      <c r="J314" s="374"/>
      <c r="K314" s="699"/>
      <c r="L314" s="409"/>
      <c r="M314" s="409"/>
      <c r="N314" s="409"/>
      <c r="O314" s="409"/>
      <c r="P314" s="409"/>
      <c r="Q314" s="409"/>
      <c r="R314" s="409"/>
      <c r="S314" s="409"/>
      <c r="T314" s="409"/>
      <c r="U314" s="409"/>
      <c r="V314" s="409"/>
      <c r="W314" s="409"/>
      <c r="X314" s="409"/>
      <c r="Y314" s="409"/>
      <c r="Z314" s="409"/>
      <c r="AA314" s="409"/>
      <c r="AB314" s="409"/>
      <c r="AC314" s="409"/>
      <c r="AD314" s="409"/>
      <c r="AE314" s="409"/>
    </row>
    <row r="315" spans="1:31" s="691" customFormat="1" ht="81" customHeight="1" x14ac:dyDescent="0.25">
      <c r="A315" s="695"/>
      <c r="B315" s="563"/>
      <c r="C315" s="564" t="s">
        <v>200</v>
      </c>
      <c r="D315" s="404" t="s">
        <v>964</v>
      </c>
      <c r="E315" s="403"/>
      <c r="F315" s="406" t="s">
        <v>1041</v>
      </c>
      <c r="G315" s="404" t="s">
        <v>1040</v>
      </c>
      <c r="H315" s="702" t="s">
        <v>1161</v>
      </c>
      <c r="I315" s="411">
        <f>'Прайс повний'!J325</f>
        <v>2500</v>
      </c>
      <c r="J315" s="707"/>
      <c r="K315" s="405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76.5" customHeight="1" x14ac:dyDescent="0.25">
      <c r="A316" s="6"/>
      <c r="B316" s="563"/>
      <c r="C316" s="564" t="s">
        <v>200</v>
      </c>
      <c r="D316" s="404" t="s">
        <v>961</v>
      </c>
      <c r="E316" s="403"/>
      <c r="F316" s="406" t="s">
        <v>1042</v>
      </c>
      <c r="G316" s="404" t="s">
        <v>1040</v>
      </c>
      <c r="H316" s="702" t="s">
        <v>1162</v>
      </c>
      <c r="I316" s="411">
        <f>'Прайс повний'!J326</f>
        <v>3000</v>
      </c>
      <c r="J316" s="707"/>
      <c r="K316" s="427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80.25" customHeight="1" x14ac:dyDescent="0.25">
      <c r="A317" s="695"/>
      <c r="B317" s="563"/>
      <c r="C317" s="564" t="s">
        <v>200</v>
      </c>
      <c r="D317" s="404" t="s">
        <v>958</v>
      </c>
      <c r="E317" s="403"/>
      <c r="F317" s="406" t="s">
        <v>1043</v>
      </c>
      <c r="G317" s="404" t="s">
        <v>1040</v>
      </c>
      <c r="H317" s="702" t="s">
        <v>1163</v>
      </c>
      <c r="I317" s="411">
        <f>'Прайс повний'!J327</f>
        <v>3500</v>
      </c>
      <c r="J317" s="707"/>
      <c r="K317" s="436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2.75" customHeight="1" x14ac:dyDescent="0.25">
      <c r="A318" s="704"/>
      <c r="B318" s="703"/>
      <c r="C318" s="1"/>
      <c r="D318" s="1"/>
      <c r="E318" s="1"/>
      <c r="F318" s="1"/>
      <c r="G318" s="1"/>
      <c r="H318" s="1"/>
      <c r="I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2.75" customHeight="1" x14ac:dyDescent="0.25">
      <c r="A319" s="694"/>
      <c r="B319" s="23"/>
      <c r="C319" s="1"/>
      <c r="D319" s="1"/>
      <c r="E319" s="1"/>
      <c r="G319" s="1"/>
      <c r="H319" s="1"/>
      <c r="I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2.75" customHeight="1" x14ac:dyDescent="0.25">
      <c r="A320" s="6"/>
      <c r="B320" s="1"/>
      <c r="C320" s="1"/>
      <c r="D320" s="1"/>
      <c r="E320" s="1"/>
      <c r="F320" s="1"/>
      <c r="G320" s="1"/>
      <c r="H320" s="1"/>
      <c r="I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2.75" customHeight="1" x14ac:dyDescent="0.25">
      <c r="A321" s="6"/>
      <c r="B321" s="1"/>
      <c r="C321" s="1"/>
      <c r="D321" s="1"/>
      <c r="E321" s="1"/>
      <c r="F321" s="1"/>
      <c r="G321" s="1"/>
      <c r="H321" s="1"/>
      <c r="I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2.75" customHeight="1" x14ac:dyDescent="0.25">
      <c r="A322" s="6"/>
      <c r="B322" s="1"/>
      <c r="C322" s="1"/>
      <c r="D322" s="1"/>
      <c r="E322" s="1"/>
      <c r="F322" s="1"/>
      <c r="G322" s="1"/>
      <c r="H322" s="1"/>
      <c r="I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2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2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2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2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2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2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2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2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2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2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2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2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2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2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2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2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2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2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2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2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2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2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2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2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2.7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K347" s="1"/>
      <c r="L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</sheetData>
  <sheetProtection algorithmName="SHA-512" hashValue="y2cJqHQEmro5Y+z9nQ+r55TxjGs7uMFdgIAlqVmETP2WfhIJh6ZLEDqSBkLwG4Y3B3JijZYwWzzXdWnnZyrIdg==" saltValue="GZtOxJjicaip/3+FkvHlzA==" spinCount="100000" sheet="1" selectLockedCells="1"/>
  <dataConsolidate/>
  <mergeCells count="74">
    <mergeCell ref="F141:F143"/>
    <mergeCell ref="F183:F186"/>
    <mergeCell ref="F150:F152"/>
    <mergeCell ref="F153:F155"/>
    <mergeCell ref="F147:F149"/>
    <mergeCell ref="F144:F146"/>
    <mergeCell ref="F156:F157"/>
    <mergeCell ref="B164:B165"/>
    <mergeCell ref="B162:B163"/>
    <mergeCell ref="B166:B167"/>
    <mergeCell ref="F187:F192"/>
    <mergeCell ref="F234:F236"/>
    <mergeCell ref="F201:F202"/>
    <mergeCell ref="F207:F209"/>
    <mergeCell ref="F210:F212"/>
    <mergeCell ref="F217:F220"/>
    <mergeCell ref="F199:F200"/>
    <mergeCell ref="F205:F206"/>
    <mergeCell ref="F193:F195"/>
    <mergeCell ref="F203:F204"/>
    <mergeCell ref="F214:F216"/>
    <mergeCell ref="B141:B143"/>
    <mergeCell ref="B144:B146"/>
    <mergeCell ref="B147:B149"/>
    <mergeCell ref="B158:B159"/>
    <mergeCell ref="B160:B161"/>
    <mergeCell ref="F49:F51"/>
    <mergeCell ref="F56:F58"/>
    <mergeCell ref="F137:F140"/>
    <mergeCell ref="F66:F68"/>
    <mergeCell ref="B55:B59"/>
    <mergeCell ref="B60:B63"/>
    <mergeCell ref="B65:B68"/>
    <mergeCell ref="B118:B120"/>
    <mergeCell ref="B111:B114"/>
    <mergeCell ref="B132:B136"/>
    <mergeCell ref="B128:B131"/>
    <mergeCell ref="G5:H5"/>
    <mergeCell ref="B75:B78"/>
    <mergeCell ref="B79:B82"/>
    <mergeCell ref="G3:H3"/>
    <mergeCell ref="C1:F2"/>
    <mergeCell ref="C3:F3"/>
    <mergeCell ref="B69:B72"/>
    <mergeCell ref="F76:F78"/>
    <mergeCell ref="F38:F40"/>
    <mergeCell ref="F31:F33"/>
    <mergeCell ref="F35:F37"/>
    <mergeCell ref="F61:F63"/>
    <mergeCell ref="F45:F47"/>
    <mergeCell ref="F70:F72"/>
    <mergeCell ref="B48:B51"/>
    <mergeCell ref="F42:F44"/>
    <mergeCell ref="F7:F11"/>
    <mergeCell ref="B25:B28"/>
    <mergeCell ref="B30:B33"/>
    <mergeCell ref="B7:B11"/>
    <mergeCell ref="F26:F28"/>
    <mergeCell ref="F268:F282"/>
    <mergeCell ref="A69:A72"/>
    <mergeCell ref="F101:F103"/>
    <mergeCell ref="A101:A103"/>
    <mergeCell ref="F239:F240"/>
    <mergeCell ref="F241:F243"/>
    <mergeCell ref="B83:B85"/>
    <mergeCell ref="F80:F82"/>
    <mergeCell ref="F112:F114"/>
    <mergeCell ref="B137:B140"/>
    <mergeCell ref="F132:F135"/>
    <mergeCell ref="F128:F131"/>
    <mergeCell ref="B168:B169"/>
    <mergeCell ref="B156:B157"/>
    <mergeCell ref="B150:B152"/>
    <mergeCell ref="B153:B155"/>
  </mergeCells>
  <phoneticPr fontId="45" type="noConversion"/>
  <dataValidations disablePrompts="1" count="1">
    <dataValidation type="list" allowBlank="1" showErrorMessage="1" sqref="G299:G305" xr:uid="{00000000-0002-0000-0000-000000000000}">
      <formula1>#REF!</formula1>
    </dataValidation>
  </dataValidations>
  <pageMargins left="0.25" right="0.25" top="0.75" bottom="0.75" header="0.3" footer="0.3"/>
  <pageSetup paperSize="9" scale="1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theme="0" tint="-0.34998626667073579"/>
    <pageSetUpPr fitToPage="1"/>
  </sheetPr>
  <dimension ref="A1:K101"/>
  <sheetViews>
    <sheetView showGridLines="0" zoomScale="70" zoomScaleNormal="70" workbookViewId="0">
      <pane ySplit="4" topLeftCell="A8" activePane="bottomLeft" state="frozen"/>
      <selection pane="bottomLeft" activeCell="D15" sqref="D15"/>
    </sheetView>
  </sheetViews>
  <sheetFormatPr defaultColWidth="14.42578125" defaultRowHeight="15" customHeight="1" x14ac:dyDescent="0.25"/>
  <cols>
    <col min="1" max="1" width="19.28515625" customWidth="1"/>
    <col min="2" max="2" width="8.140625" customWidth="1"/>
    <col min="3" max="3" width="8.5703125" customWidth="1"/>
    <col min="4" max="4" width="31.28515625" customWidth="1"/>
    <col min="5" max="5" width="8" customWidth="1"/>
    <col min="6" max="6" width="41.85546875" customWidth="1"/>
    <col min="7" max="7" width="13.140625" customWidth="1"/>
    <col min="8" max="8" width="14.28515625" customWidth="1"/>
    <col min="9" max="9" width="11" customWidth="1"/>
    <col min="10" max="10" width="10.7109375" customWidth="1"/>
    <col min="11" max="11" width="8.7109375" customWidth="1"/>
  </cols>
  <sheetData>
    <row r="1" spans="1:11" ht="15" customHeight="1" x14ac:dyDescent="0.25">
      <c r="A1" s="488"/>
      <c r="B1" s="820" t="s">
        <v>849</v>
      </c>
      <c r="C1" s="820"/>
      <c r="D1" s="820"/>
      <c r="E1" s="820"/>
      <c r="F1" s="820"/>
      <c r="G1" s="8" t="str">
        <f>Прайс!G1</f>
        <v>Прайс-лист від 14.10.2020</v>
      </c>
      <c r="H1" s="2"/>
      <c r="I1" s="2"/>
      <c r="J1" s="9"/>
      <c r="K1" s="7"/>
    </row>
    <row r="2" spans="1:11" ht="18" customHeight="1" x14ac:dyDescent="0.25">
      <c r="A2" s="302"/>
      <c r="B2" s="820"/>
      <c r="C2" s="820"/>
      <c r="D2" s="820"/>
      <c r="E2" s="820"/>
      <c r="F2" s="820"/>
      <c r="G2" s="818"/>
      <c r="H2" s="819"/>
      <c r="I2" s="3"/>
      <c r="J2" s="10"/>
      <c r="K2" s="7"/>
    </row>
    <row r="3" spans="1:11" ht="24" customHeight="1" thickBot="1" x14ac:dyDescent="0.3">
      <c r="A3" s="357"/>
      <c r="B3" s="821"/>
      <c r="C3" s="821"/>
      <c r="D3" s="821"/>
      <c r="E3" s="821"/>
      <c r="F3" s="821"/>
      <c r="G3" s="792" t="s">
        <v>942</v>
      </c>
      <c r="H3" s="792"/>
      <c r="I3" s="479"/>
      <c r="J3" s="124"/>
      <c r="K3" s="7"/>
    </row>
    <row r="4" spans="1:11" ht="45" customHeight="1" x14ac:dyDescent="0.25">
      <c r="A4" s="658" t="s">
        <v>0</v>
      </c>
      <c r="B4" s="659" t="s">
        <v>1</v>
      </c>
      <c r="C4" s="660" t="s">
        <v>2</v>
      </c>
      <c r="D4" s="661" t="s">
        <v>3</v>
      </c>
      <c r="E4" s="660" t="s">
        <v>4</v>
      </c>
      <c r="F4" s="661" t="s">
        <v>5</v>
      </c>
      <c r="G4" s="662" t="s">
        <v>6</v>
      </c>
      <c r="H4" s="662" t="s">
        <v>7</v>
      </c>
      <c r="I4" s="669" t="s">
        <v>8</v>
      </c>
      <c r="J4" s="670" t="s">
        <v>9</v>
      </c>
      <c r="K4" s="11"/>
    </row>
    <row r="5" spans="1:11" ht="18" customHeight="1" x14ac:dyDescent="0.25">
      <c r="A5" s="647"/>
      <c r="B5" s="648"/>
      <c r="C5" s="647"/>
      <c r="D5" s="649"/>
      <c r="E5" s="647"/>
      <c r="F5" s="650" t="s">
        <v>387</v>
      </c>
      <c r="G5" s="651"/>
      <c r="H5" s="647"/>
      <c r="I5" s="652"/>
      <c r="J5" s="653"/>
      <c r="K5" s="7"/>
    </row>
    <row r="6" spans="1:11" ht="41.25" customHeight="1" x14ac:dyDescent="0.25">
      <c r="A6" s="368"/>
      <c r="B6" s="664"/>
      <c r="C6" s="664"/>
      <c r="D6" s="391" t="s">
        <v>388</v>
      </c>
      <c r="E6" s="391" t="s">
        <v>389</v>
      </c>
      <c r="F6" s="391" t="s">
        <v>390</v>
      </c>
      <c r="G6" s="391" t="s">
        <v>16</v>
      </c>
      <c r="H6" s="663">
        <f>'Прайс повний'!I307</f>
        <v>288.2</v>
      </c>
      <c r="I6" s="390">
        <f>'Прайс повний'!J307</f>
        <v>288.2</v>
      </c>
      <c r="J6" s="392"/>
      <c r="K6" s="7"/>
    </row>
    <row r="7" spans="1:11" s="398" customFormat="1" ht="66" customHeight="1" x14ac:dyDescent="0.25">
      <c r="A7" s="401"/>
      <c r="B7" s="528"/>
      <c r="C7" s="528"/>
      <c r="D7" s="58" t="s">
        <v>954</v>
      </c>
      <c r="E7" s="58"/>
      <c r="F7" s="58" t="s">
        <v>955</v>
      </c>
      <c r="G7" s="58" t="s">
        <v>16</v>
      </c>
      <c r="H7" s="663">
        <v>80</v>
      </c>
      <c r="I7" s="390">
        <f>'Прайс повний'!J308</f>
        <v>80</v>
      </c>
      <c r="J7" s="392"/>
      <c r="K7" s="7"/>
    </row>
    <row r="8" spans="1:11" ht="53.25" customHeight="1" x14ac:dyDescent="0.25">
      <c r="A8" s="369"/>
      <c r="B8" s="665"/>
      <c r="C8" s="665"/>
      <c r="D8" s="67" t="s">
        <v>770</v>
      </c>
      <c r="E8" s="67" t="s">
        <v>391</v>
      </c>
      <c r="F8" s="67" t="s">
        <v>956</v>
      </c>
      <c r="G8" s="67" t="s">
        <v>16</v>
      </c>
      <c r="H8" s="663">
        <f>'Прайс повний'!I309</f>
        <v>90</v>
      </c>
      <c r="I8" s="390">
        <f>'Прайс повний'!J309</f>
        <v>90</v>
      </c>
      <c r="J8" s="392"/>
      <c r="K8" s="7"/>
    </row>
    <row r="9" spans="1:11" ht="69.75" customHeight="1" x14ac:dyDescent="0.25">
      <c r="A9" s="369"/>
      <c r="B9" s="666"/>
      <c r="C9" s="666"/>
      <c r="D9" s="67" t="s">
        <v>771</v>
      </c>
      <c r="E9" s="66" t="s">
        <v>772</v>
      </c>
      <c r="F9" s="67" t="s">
        <v>771</v>
      </c>
      <c r="G9" s="67" t="s">
        <v>16</v>
      </c>
      <c r="H9" s="663">
        <f>'Прайс повний'!I310</f>
        <v>18894</v>
      </c>
      <c r="I9" s="390">
        <f>'Прайс повний'!J310</f>
        <v>18894</v>
      </c>
      <c r="J9" s="393"/>
      <c r="K9" s="7"/>
    </row>
    <row r="10" spans="1:11" ht="24.75" customHeight="1" x14ac:dyDescent="0.25">
      <c r="A10" s="370"/>
      <c r="B10" s="667"/>
      <c r="C10" s="667" t="s">
        <v>45</v>
      </c>
      <c r="D10" s="389" t="s">
        <v>393</v>
      </c>
      <c r="E10" s="389" t="s">
        <v>394</v>
      </c>
      <c r="F10" s="389" t="s">
        <v>395</v>
      </c>
      <c r="G10" s="389" t="s">
        <v>396</v>
      </c>
      <c r="H10" s="663">
        <f>'Прайс повний'!I311</f>
        <v>64</v>
      </c>
      <c r="I10" s="390">
        <f>'Прайс повний'!J311</f>
        <v>64</v>
      </c>
      <c r="J10" s="393"/>
      <c r="K10" s="7"/>
    </row>
    <row r="11" spans="1:11" ht="24.75" customHeight="1" x14ac:dyDescent="0.25">
      <c r="A11" s="370"/>
      <c r="B11" s="667"/>
      <c r="C11" s="667" t="s">
        <v>45</v>
      </c>
      <c r="D11" s="389" t="s">
        <v>397</v>
      </c>
      <c r="E11" s="389" t="s">
        <v>398</v>
      </c>
      <c r="F11" s="389" t="s">
        <v>395</v>
      </c>
      <c r="G11" s="389" t="s">
        <v>396</v>
      </c>
      <c r="H11" s="663">
        <f>'Прайс повний'!I312</f>
        <v>72</v>
      </c>
      <c r="I11" s="390">
        <f>'Прайс повний'!J312</f>
        <v>72</v>
      </c>
      <c r="J11" s="395"/>
      <c r="K11" s="7"/>
    </row>
    <row r="12" spans="1:11" ht="24.75" customHeight="1" x14ac:dyDescent="0.25">
      <c r="A12" s="370"/>
      <c r="B12" s="667"/>
      <c r="C12" s="667" t="s">
        <v>45</v>
      </c>
      <c r="D12" s="389" t="s">
        <v>399</v>
      </c>
      <c r="E12" s="389" t="s">
        <v>400</v>
      </c>
      <c r="F12" s="389" t="s">
        <v>395</v>
      </c>
      <c r="G12" s="389" t="s">
        <v>396</v>
      </c>
      <c r="H12" s="663">
        <f>'Прайс повний'!I313</f>
        <v>75</v>
      </c>
      <c r="I12" s="390">
        <f>'Прайс повний'!J313</f>
        <v>75</v>
      </c>
      <c r="J12" s="395"/>
      <c r="K12" s="7"/>
    </row>
    <row r="13" spans="1:11" ht="24.75" customHeight="1" x14ac:dyDescent="0.25">
      <c r="A13" s="371"/>
      <c r="B13" s="668"/>
      <c r="C13" s="668" t="s">
        <v>45</v>
      </c>
      <c r="D13" s="58" t="s">
        <v>401</v>
      </c>
      <c r="E13" s="58" t="s">
        <v>402</v>
      </c>
      <c r="F13" s="58" t="s">
        <v>395</v>
      </c>
      <c r="G13" s="58" t="s">
        <v>396</v>
      </c>
      <c r="H13" s="663">
        <f>'Прайс повний'!I314</f>
        <v>87</v>
      </c>
      <c r="I13" s="390">
        <f>'Прайс повний'!J314</f>
        <v>87</v>
      </c>
      <c r="J13" s="394"/>
      <c r="K13" s="7"/>
    </row>
    <row r="14" spans="1:11" ht="34.5" customHeight="1" x14ac:dyDescent="0.25">
      <c r="A14" s="372"/>
      <c r="B14" s="666"/>
      <c r="C14" s="666"/>
      <c r="D14" s="67" t="s">
        <v>403</v>
      </c>
      <c r="E14" s="67" t="s">
        <v>404</v>
      </c>
      <c r="F14" s="67" t="s">
        <v>405</v>
      </c>
      <c r="G14" s="67" t="s">
        <v>396</v>
      </c>
      <c r="H14" s="663">
        <f>'Прайс повний'!I315</f>
        <v>38</v>
      </c>
      <c r="I14" s="390">
        <f>'Прайс повний'!J315</f>
        <v>38</v>
      </c>
      <c r="J14" s="394"/>
      <c r="K14" s="7"/>
    </row>
    <row r="15" spans="1:11" ht="50.25" customHeight="1" x14ac:dyDescent="0.25">
      <c r="A15" s="372"/>
      <c r="B15" s="665"/>
      <c r="C15" s="665"/>
      <c r="D15" s="67" t="s">
        <v>406</v>
      </c>
      <c r="E15" s="67" t="s">
        <v>407</v>
      </c>
      <c r="F15" s="67" t="s">
        <v>408</v>
      </c>
      <c r="G15" s="67" t="s">
        <v>16</v>
      </c>
      <c r="H15" s="663">
        <f>'Прайс повний'!I316</f>
        <v>245</v>
      </c>
      <c r="I15" s="390">
        <f>'Прайс повний'!J316</f>
        <v>245</v>
      </c>
      <c r="J15" s="392"/>
      <c r="K15" s="12"/>
    </row>
    <row r="16" spans="1:11" ht="27.75" customHeight="1" x14ac:dyDescent="0.25">
      <c r="A16" s="2"/>
      <c r="B16" s="2"/>
      <c r="C16" s="2"/>
      <c r="D16" s="2"/>
      <c r="E16" s="13"/>
      <c r="F16" s="2"/>
      <c r="G16" s="2"/>
      <c r="H16" s="2"/>
      <c r="I16" s="3"/>
      <c r="J16" s="10"/>
      <c r="K16" s="7"/>
    </row>
    <row r="17" spans="1:11" ht="12.75" customHeight="1" x14ac:dyDescent="0.25">
      <c r="A17" s="14"/>
      <c r="B17" s="14"/>
      <c r="C17" s="2"/>
      <c r="D17" s="2"/>
      <c r="E17" s="13"/>
      <c r="F17" s="2"/>
      <c r="G17" s="2"/>
      <c r="H17" s="7"/>
      <c r="I17" s="15"/>
      <c r="J17" s="10"/>
      <c r="K17" s="7"/>
    </row>
    <row r="18" spans="1:11" ht="12.75" customHeight="1" x14ac:dyDescent="0.25">
      <c r="A18" s="7"/>
      <c r="B18" s="7"/>
      <c r="C18" s="7"/>
      <c r="D18" s="7"/>
      <c r="E18" s="7"/>
      <c r="F18" s="7"/>
      <c r="G18" s="7"/>
      <c r="H18" s="7"/>
      <c r="I18" s="7"/>
      <c r="J18" s="9"/>
      <c r="K18" s="7"/>
    </row>
    <row r="19" spans="1:11" ht="12.75" customHeight="1" x14ac:dyDescent="0.25">
      <c r="A19" s="7"/>
      <c r="B19" s="7"/>
      <c r="C19" s="7"/>
      <c r="D19" s="7"/>
      <c r="E19" s="7"/>
      <c r="F19" s="7"/>
      <c r="G19" s="7"/>
      <c r="H19" s="7"/>
      <c r="I19" s="7"/>
      <c r="J19" s="9"/>
      <c r="K19" s="7"/>
    </row>
    <row r="20" spans="1:11" ht="12.75" customHeight="1" x14ac:dyDescent="0.25">
      <c r="A20" s="7"/>
      <c r="B20" s="7"/>
      <c r="C20" s="7"/>
      <c r="D20" s="7"/>
      <c r="E20" s="7"/>
      <c r="F20" s="7"/>
      <c r="G20" s="7"/>
      <c r="H20" s="7"/>
      <c r="I20" s="7"/>
      <c r="J20" s="9"/>
      <c r="K20" s="7"/>
    </row>
    <row r="21" spans="1:11" ht="12.75" customHeight="1" x14ac:dyDescent="0.25">
      <c r="A21" s="7"/>
      <c r="B21" s="7"/>
      <c r="C21" s="7"/>
      <c r="D21" s="7"/>
      <c r="E21" s="7"/>
      <c r="F21" s="7"/>
      <c r="G21" s="7"/>
      <c r="H21" s="7"/>
      <c r="I21" s="7"/>
      <c r="J21" s="9"/>
      <c r="K21" s="7"/>
    </row>
    <row r="22" spans="1:11" ht="12.75" customHeight="1" x14ac:dyDescent="0.25">
      <c r="A22" s="7"/>
      <c r="B22" s="7"/>
      <c r="C22" s="7"/>
      <c r="D22" s="7"/>
      <c r="E22" s="7"/>
      <c r="F22" s="7"/>
      <c r="G22" s="7"/>
      <c r="H22" s="7"/>
      <c r="I22" s="7"/>
      <c r="J22" s="9"/>
      <c r="K22" s="7"/>
    </row>
    <row r="23" spans="1:11" ht="12.75" customHeight="1" x14ac:dyDescent="0.25">
      <c r="A23" s="7"/>
      <c r="B23" s="7"/>
      <c r="C23" s="7"/>
      <c r="D23" s="7"/>
      <c r="E23" s="7"/>
      <c r="F23" s="7"/>
      <c r="G23" s="7"/>
      <c r="H23" s="7"/>
      <c r="I23" s="7"/>
      <c r="J23" s="9"/>
      <c r="K23" s="7"/>
    </row>
    <row r="24" spans="1:11" ht="12.75" customHeight="1" x14ac:dyDescent="0.25">
      <c r="A24" s="7"/>
      <c r="B24" s="7"/>
      <c r="C24" s="7"/>
      <c r="D24" s="7"/>
      <c r="E24" s="7"/>
      <c r="F24" s="7"/>
      <c r="G24" s="7"/>
      <c r="H24" s="7"/>
      <c r="I24" s="7"/>
      <c r="J24" s="9"/>
      <c r="K24" s="7"/>
    </row>
    <row r="25" spans="1:11" ht="12.75" customHeight="1" x14ac:dyDescent="0.25">
      <c r="A25" s="7"/>
      <c r="B25" s="7"/>
      <c r="C25" s="7"/>
      <c r="D25" s="7"/>
      <c r="E25" s="7"/>
      <c r="F25" s="7"/>
      <c r="G25" s="7"/>
      <c r="H25" s="7"/>
      <c r="I25" s="7"/>
      <c r="J25" s="9"/>
      <c r="K25" s="7"/>
    </row>
    <row r="26" spans="1:11" ht="12.75" customHeight="1" x14ac:dyDescent="0.25">
      <c r="A26" s="7"/>
      <c r="B26" s="7"/>
      <c r="C26" s="7"/>
      <c r="D26" s="7"/>
      <c r="E26" s="7"/>
      <c r="F26" s="7"/>
      <c r="G26" s="7"/>
      <c r="H26" s="7"/>
      <c r="I26" s="7"/>
      <c r="J26" s="9"/>
      <c r="K26" s="7"/>
    </row>
    <row r="27" spans="1:11" ht="12.75" customHeight="1" x14ac:dyDescent="0.25">
      <c r="A27" s="7"/>
      <c r="B27" s="7"/>
      <c r="C27" s="7"/>
      <c r="D27" s="7"/>
      <c r="E27" s="7"/>
      <c r="F27" s="7"/>
      <c r="G27" s="7"/>
      <c r="H27" s="7"/>
      <c r="I27" s="7"/>
      <c r="J27" s="9"/>
      <c r="K27" s="7"/>
    </row>
    <row r="28" spans="1:11" ht="12.75" customHeight="1" x14ac:dyDescent="0.25">
      <c r="A28" s="7"/>
      <c r="B28" s="7"/>
      <c r="C28" s="7"/>
      <c r="D28" s="7"/>
      <c r="E28" s="7"/>
      <c r="F28" s="7"/>
      <c r="G28" s="7"/>
      <c r="H28" s="7"/>
      <c r="I28" s="7"/>
      <c r="J28" s="9"/>
      <c r="K28" s="7"/>
    </row>
    <row r="29" spans="1:11" ht="12.75" customHeight="1" x14ac:dyDescent="0.25">
      <c r="A29" s="7"/>
      <c r="B29" s="7"/>
      <c r="C29" s="7"/>
      <c r="D29" s="7"/>
      <c r="E29" s="7"/>
      <c r="F29" s="7"/>
      <c r="G29" s="7"/>
      <c r="H29" s="7"/>
      <c r="I29" s="7"/>
      <c r="J29" s="9"/>
      <c r="K29" s="7"/>
    </row>
    <row r="30" spans="1:11" ht="12.75" customHeight="1" x14ac:dyDescent="0.25">
      <c r="A30" s="7"/>
      <c r="B30" s="7"/>
      <c r="C30" s="7"/>
      <c r="D30" s="7"/>
      <c r="E30" s="7"/>
      <c r="F30" s="7"/>
      <c r="G30" s="7"/>
      <c r="H30" s="7"/>
      <c r="I30" s="7"/>
      <c r="J30" s="9"/>
      <c r="K30" s="7"/>
    </row>
    <row r="31" spans="1:11" ht="12.75" customHeight="1" x14ac:dyDescent="0.25">
      <c r="A31" s="7"/>
      <c r="B31" s="7"/>
      <c r="C31" s="7"/>
      <c r="D31" s="7"/>
      <c r="E31" s="7"/>
      <c r="F31" s="7"/>
      <c r="G31" s="7"/>
      <c r="H31" s="7"/>
      <c r="I31" s="7"/>
      <c r="J31" s="9"/>
      <c r="K31" s="7"/>
    </row>
    <row r="32" spans="1:11" ht="12.75" customHeight="1" x14ac:dyDescent="0.25">
      <c r="A32" s="7"/>
      <c r="B32" s="7"/>
      <c r="C32" s="7"/>
      <c r="D32" s="7"/>
      <c r="E32" s="7"/>
      <c r="F32" s="7"/>
      <c r="G32" s="7"/>
      <c r="H32" s="7"/>
      <c r="I32" s="7"/>
      <c r="J32" s="9"/>
      <c r="K32" s="7"/>
    </row>
    <row r="33" spans="1:11" ht="12.75" customHeight="1" x14ac:dyDescent="0.25">
      <c r="A33" s="7"/>
      <c r="B33" s="7"/>
      <c r="C33" s="7"/>
      <c r="D33" s="7"/>
      <c r="E33" s="7"/>
      <c r="F33" s="7"/>
      <c r="G33" s="7"/>
      <c r="H33" s="7"/>
      <c r="I33" s="7"/>
      <c r="J33" s="9"/>
      <c r="K33" s="7"/>
    </row>
    <row r="34" spans="1:11" ht="12.75" customHeight="1" x14ac:dyDescent="0.25">
      <c r="A34" s="7"/>
      <c r="B34" s="7"/>
      <c r="C34" s="7"/>
      <c r="D34" s="7"/>
      <c r="E34" s="7"/>
      <c r="F34" s="7"/>
      <c r="G34" s="7"/>
      <c r="H34" s="7"/>
      <c r="I34" s="7"/>
      <c r="J34" s="9"/>
      <c r="K34" s="7"/>
    </row>
    <row r="35" spans="1:11" ht="12.75" customHeight="1" x14ac:dyDescent="0.25">
      <c r="A35" s="7"/>
      <c r="B35" s="7"/>
      <c r="C35" s="7"/>
      <c r="D35" s="7"/>
      <c r="E35" s="7"/>
      <c r="F35" s="7"/>
      <c r="G35" s="7"/>
      <c r="H35" s="7"/>
      <c r="I35" s="7"/>
      <c r="J35" s="9"/>
      <c r="K35" s="7"/>
    </row>
    <row r="36" spans="1:11" ht="12.75" customHeight="1" x14ac:dyDescent="0.25">
      <c r="A36" s="7"/>
      <c r="B36" s="7"/>
      <c r="C36" s="7"/>
      <c r="D36" s="7"/>
      <c r="E36" s="7"/>
      <c r="F36" s="7"/>
      <c r="G36" s="7"/>
      <c r="H36" s="7"/>
      <c r="I36" s="7"/>
      <c r="J36" s="9"/>
      <c r="K36" s="7"/>
    </row>
    <row r="37" spans="1:11" ht="12.75" customHeight="1" x14ac:dyDescent="0.25">
      <c r="A37" s="7"/>
      <c r="B37" s="7"/>
      <c r="C37" s="7"/>
      <c r="D37" s="7"/>
      <c r="E37" s="7"/>
      <c r="F37" s="7"/>
      <c r="G37" s="7"/>
      <c r="H37" s="7"/>
      <c r="I37" s="7"/>
      <c r="J37" s="9"/>
      <c r="K37" s="7"/>
    </row>
    <row r="38" spans="1:11" ht="12.75" customHeight="1" x14ac:dyDescent="0.25">
      <c r="A38" s="7"/>
      <c r="B38" s="7"/>
      <c r="C38" s="7"/>
      <c r="D38" s="7"/>
      <c r="E38" s="7"/>
      <c r="F38" s="7"/>
      <c r="G38" s="7"/>
      <c r="H38" s="7"/>
      <c r="I38" s="7"/>
      <c r="J38" s="9"/>
      <c r="K38" s="7"/>
    </row>
    <row r="39" spans="1:11" ht="12.75" customHeight="1" x14ac:dyDescent="0.25">
      <c r="A39" s="7"/>
      <c r="B39" s="7"/>
      <c r="C39" s="7"/>
      <c r="D39" s="7"/>
      <c r="E39" s="7"/>
      <c r="F39" s="7"/>
      <c r="G39" s="7"/>
      <c r="H39" s="7"/>
      <c r="I39" s="7"/>
      <c r="J39" s="9"/>
      <c r="K39" s="7"/>
    </row>
    <row r="40" spans="1:11" ht="12.75" customHeight="1" x14ac:dyDescent="0.25">
      <c r="A40" s="7"/>
      <c r="B40" s="7"/>
      <c r="C40" s="7"/>
      <c r="D40" s="7"/>
      <c r="E40" s="7"/>
      <c r="F40" s="7"/>
      <c r="G40" s="7"/>
      <c r="H40" s="7"/>
      <c r="I40" s="7"/>
      <c r="J40" s="9"/>
      <c r="K40" s="7"/>
    </row>
    <row r="41" spans="1:11" ht="12.75" customHeight="1" x14ac:dyDescent="0.25">
      <c r="A41" s="7"/>
      <c r="B41" s="7"/>
      <c r="C41" s="7"/>
      <c r="D41" s="7"/>
      <c r="E41" s="7"/>
      <c r="F41" s="7"/>
      <c r="G41" s="7"/>
      <c r="H41" s="7"/>
      <c r="I41" s="7"/>
      <c r="J41" s="9"/>
      <c r="K41" s="7"/>
    </row>
    <row r="42" spans="1:11" ht="12.75" customHeight="1" x14ac:dyDescent="0.25">
      <c r="A42" s="7"/>
      <c r="B42" s="7"/>
      <c r="C42" s="7"/>
      <c r="D42" s="7"/>
      <c r="E42" s="7"/>
      <c r="F42" s="7"/>
      <c r="G42" s="7"/>
      <c r="H42" s="7"/>
      <c r="I42" s="7"/>
      <c r="J42" s="9"/>
      <c r="K42" s="7"/>
    </row>
    <row r="43" spans="1:11" ht="12.75" customHeight="1" x14ac:dyDescent="0.25">
      <c r="A43" s="7"/>
      <c r="B43" s="7"/>
      <c r="C43" s="7"/>
      <c r="D43" s="7"/>
      <c r="E43" s="7"/>
      <c r="F43" s="7"/>
      <c r="G43" s="7"/>
      <c r="H43" s="7"/>
      <c r="I43" s="7"/>
      <c r="J43" s="9"/>
      <c r="K43" s="7"/>
    </row>
    <row r="44" spans="1:11" ht="12.75" customHeight="1" x14ac:dyDescent="0.25">
      <c r="A44" s="7"/>
      <c r="B44" s="7"/>
      <c r="C44" s="7"/>
      <c r="D44" s="7"/>
      <c r="E44" s="7"/>
      <c r="F44" s="7"/>
      <c r="G44" s="7"/>
      <c r="H44" s="7"/>
      <c r="I44" s="7"/>
      <c r="J44" s="9"/>
      <c r="K44" s="7"/>
    </row>
    <row r="45" spans="1:11" ht="12.75" customHeight="1" x14ac:dyDescent="0.25">
      <c r="A45" s="7"/>
      <c r="B45" s="7"/>
      <c r="C45" s="7"/>
      <c r="D45" s="7"/>
      <c r="E45" s="7"/>
      <c r="F45" s="7"/>
      <c r="G45" s="7"/>
      <c r="H45" s="7"/>
      <c r="I45" s="7"/>
      <c r="J45" s="9"/>
      <c r="K45" s="7"/>
    </row>
    <row r="46" spans="1:11" ht="12.75" customHeight="1" x14ac:dyDescent="0.25">
      <c r="A46" s="7"/>
      <c r="B46" s="7"/>
      <c r="C46" s="7"/>
      <c r="D46" s="7"/>
      <c r="E46" s="7"/>
      <c r="F46" s="7"/>
      <c r="G46" s="7"/>
      <c r="H46" s="7"/>
      <c r="I46" s="7"/>
      <c r="J46" s="9"/>
      <c r="K46" s="7"/>
    </row>
    <row r="47" spans="1:11" ht="12.75" customHeight="1" x14ac:dyDescent="0.25">
      <c r="A47" s="7"/>
      <c r="B47" s="7"/>
      <c r="C47" s="7"/>
      <c r="D47" s="7"/>
      <c r="E47" s="7"/>
      <c r="F47" s="7"/>
      <c r="G47" s="7"/>
      <c r="H47" s="7"/>
      <c r="I47" s="7"/>
      <c r="J47" s="9"/>
      <c r="K47" s="7"/>
    </row>
    <row r="48" spans="1:11" ht="12.75" customHeight="1" x14ac:dyDescent="0.25">
      <c r="A48" s="7"/>
      <c r="B48" s="7"/>
      <c r="C48" s="7"/>
      <c r="D48" s="7"/>
      <c r="E48" s="7"/>
      <c r="F48" s="7"/>
      <c r="G48" s="7"/>
      <c r="H48" s="7"/>
      <c r="I48" s="7"/>
      <c r="J48" s="9"/>
      <c r="K48" s="7"/>
    </row>
    <row r="49" spans="1:11" ht="12.75" customHeight="1" x14ac:dyDescent="0.25">
      <c r="A49" s="7"/>
      <c r="B49" s="7"/>
      <c r="C49" s="7"/>
      <c r="D49" s="7"/>
      <c r="E49" s="7"/>
      <c r="F49" s="7"/>
      <c r="G49" s="7"/>
      <c r="H49" s="7"/>
      <c r="I49" s="7"/>
      <c r="J49" s="9"/>
      <c r="K49" s="7"/>
    </row>
    <row r="50" spans="1:11" ht="12.75" customHeight="1" x14ac:dyDescent="0.25">
      <c r="A50" s="7"/>
      <c r="B50" s="7"/>
      <c r="C50" s="7"/>
      <c r="D50" s="7"/>
      <c r="E50" s="7"/>
      <c r="F50" s="7"/>
      <c r="G50" s="7"/>
      <c r="H50" s="7"/>
      <c r="I50" s="7"/>
      <c r="J50" s="9"/>
      <c r="K50" s="7"/>
    </row>
    <row r="51" spans="1:11" ht="12.75" customHeight="1" x14ac:dyDescent="0.25">
      <c r="A51" s="7"/>
      <c r="B51" s="7"/>
      <c r="C51" s="7"/>
      <c r="D51" s="7"/>
      <c r="E51" s="7"/>
      <c r="F51" s="7"/>
      <c r="G51" s="7"/>
      <c r="H51" s="7"/>
      <c r="I51" s="7"/>
      <c r="J51" s="9"/>
      <c r="K51" s="7"/>
    </row>
    <row r="52" spans="1:11" ht="12.75" customHeight="1" x14ac:dyDescent="0.25">
      <c r="A52" s="7"/>
      <c r="B52" s="7"/>
      <c r="C52" s="7"/>
      <c r="D52" s="7"/>
      <c r="E52" s="7"/>
      <c r="F52" s="7"/>
      <c r="G52" s="7"/>
      <c r="H52" s="7"/>
      <c r="I52" s="7"/>
      <c r="J52" s="9"/>
      <c r="K52" s="7"/>
    </row>
    <row r="53" spans="1:11" ht="12.75" customHeight="1" x14ac:dyDescent="0.25">
      <c r="A53" s="7"/>
      <c r="B53" s="7"/>
      <c r="C53" s="7"/>
      <c r="D53" s="7"/>
      <c r="E53" s="7"/>
      <c r="F53" s="7"/>
      <c r="G53" s="7"/>
      <c r="H53" s="7"/>
      <c r="I53" s="7"/>
      <c r="J53" s="9"/>
      <c r="K53" s="7"/>
    </row>
    <row r="54" spans="1:11" ht="12.75" customHeight="1" x14ac:dyDescent="0.25">
      <c r="A54" s="7"/>
      <c r="B54" s="7"/>
      <c r="C54" s="7"/>
      <c r="D54" s="7"/>
      <c r="E54" s="7"/>
      <c r="F54" s="7"/>
      <c r="G54" s="7"/>
      <c r="H54" s="7"/>
      <c r="I54" s="7"/>
      <c r="J54" s="9"/>
      <c r="K54" s="7"/>
    </row>
    <row r="55" spans="1:11" ht="12.75" customHeight="1" x14ac:dyDescent="0.25">
      <c r="A55" s="7"/>
      <c r="B55" s="7"/>
      <c r="C55" s="7"/>
      <c r="D55" s="7"/>
      <c r="E55" s="7"/>
      <c r="F55" s="7"/>
      <c r="G55" s="7"/>
      <c r="H55" s="7"/>
      <c r="I55" s="7"/>
      <c r="J55" s="9"/>
      <c r="K55" s="7"/>
    </row>
    <row r="56" spans="1:11" ht="12.75" customHeight="1" x14ac:dyDescent="0.25">
      <c r="A56" s="7"/>
      <c r="B56" s="7"/>
      <c r="C56" s="7"/>
      <c r="D56" s="7"/>
      <c r="E56" s="7"/>
      <c r="F56" s="7"/>
      <c r="G56" s="7"/>
      <c r="H56" s="7"/>
      <c r="I56" s="7"/>
      <c r="J56" s="9"/>
      <c r="K56" s="7"/>
    </row>
    <row r="57" spans="1:11" ht="12.75" customHeight="1" x14ac:dyDescent="0.25">
      <c r="A57" s="7"/>
      <c r="B57" s="7"/>
      <c r="C57" s="7"/>
      <c r="D57" s="7"/>
      <c r="E57" s="7"/>
      <c r="F57" s="7"/>
      <c r="G57" s="7"/>
      <c r="H57" s="7"/>
      <c r="I57" s="7"/>
      <c r="J57" s="9"/>
      <c r="K57" s="7"/>
    </row>
    <row r="58" spans="1:11" ht="12.75" customHeight="1" x14ac:dyDescent="0.25">
      <c r="A58" s="7"/>
      <c r="B58" s="7"/>
      <c r="C58" s="7"/>
      <c r="D58" s="7"/>
      <c r="E58" s="7"/>
      <c r="F58" s="7"/>
      <c r="G58" s="7"/>
      <c r="H58" s="7"/>
      <c r="I58" s="7"/>
      <c r="J58" s="9"/>
      <c r="K58" s="7"/>
    </row>
    <row r="59" spans="1:11" ht="12.75" customHeight="1" x14ac:dyDescent="0.25">
      <c r="A59" s="7"/>
      <c r="B59" s="7"/>
      <c r="C59" s="7"/>
      <c r="D59" s="7"/>
      <c r="E59" s="7"/>
      <c r="F59" s="7"/>
      <c r="G59" s="7"/>
      <c r="H59" s="7"/>
      <c r="I59" s="7"/>
      <c r="J59" s="9"/>
      <c r="K59" s="7"/>
    </row>
    <row r="60" spans="1:11" ht="12.75" customHeight="1" x14ac:dyDescent="0.25">
      <c r="A60" s="7"/>
      <c r="B60" s="7"/>
      <c r="C60" s="7"/>
      <c r="D60" s="7"/>
      <c r="E60" s="7"/>
      <c r="F60" s="7"/>
      <c r="G60" s="7"/>
      <c r="H60" s="7"/>
      <c r="I60" s="7"/>
      <c r="J60" s="9"/>
      <c r="K60" s="7"/>
    </row>
    <row r="61" spans="1:11" ht="12.75" customHeight="1" x14ac:dyDescent="0.25">
      <c r="A61" s="7"/>
      <c r="B61" s="7"/>
      <c r="C61" s="7"/>
      <c r="D61" s="7"/>
      <c r="E61" s="7"/>
      <c r="F61" s="7"/>
      <c r="G61" s="7"/>
      <c r="H61" s="7"/>
      <c r="I61" s="7"/>
      <c r="J61" s="9"/>
      <c r="K61" s="7"/>
    </row>
    <row r="62" spans="1:11" ht="12.75" customHeight="1" x14ac:dyDescent="0.25">
      <c r="A62" s="7"/>
      <c r="B62" s="7"/>
      <c r="C62" s="7"/>
      <c r="D62" s="7"/>
      <c r="E62" s="7"/>
      <c r="F62" s="7"/>
      <c r="G62" s="7"/>
      <c r="H62" s="7"/>
      <c r="I62" s="7"/>
      <c r="J62" s="9"/>
      <c r="K62" s="7"/>
    </row>
    <row r="63" spans="1:11" ht="12.75" customHeight="1" x14ac:dyDescent="0.25">
      <c r="A63" s="7"/>
      <c r="B63" s="7"/>
      <c r="C63" s="7"/>
      <c r="D63" s="7"/>
      <c r="E63" s="7"/>
      <c r="F63" s="7"/>
      <c r="G63" s="7"/>
      <c r="H63" s="7"/>
      <c r="I63" s="7"/>
      <c r="J63" s="9"/>
      <c r="K63" s="7"/>
    </row>
    <row r="64" spans="1:11" ht="12.75" customHeight="1" x14ac:dyDescent="0.25">
      <c r="A64" s="7"/>
      <c r="B64" s="7"/>
      <c r="C64" s="7"/>
      <c r="D64" s="7"/>
      <c r="E64" s="7"/>
      <c r="F64" s="7"/>
      <c r="G64" s="7"/>
      <c r="H64" s="7"/>
      <c r="I64" s="7"/>
      <c r="J64" s="9"/>
      <c r="K64" s="7"/>
    </row>
    <row r="65" spans="1:11" ht="12.75" customHeight="1" x14ac:dyDescent="0.25">
      <c r="A65" s="7"/>
      <c r="B65" s="7"/>
      <c r="C65" s="7"/>
      <c r="D65" s="7"/>
      <c r="E65" s="7"/>
      <c r="F65" s="7"/>
      <c r="G65" s="7"/>
      <c r="H65" s="7"/>
      <c r="I65" s="7"/>
      <c r="J65" s="9"/>
      <c r="K65" s="7"/>
    </row>
    <row r="66" spans="1:11" ht="12.75" customHeight="1" x14ac:dyDescent="0.25">
      <c r="A66" s="7"/>
      <c r="B66" s="7"/>
      <c r="C66" s="7"/>
      <c r="D66" s="7"/>
      <c r="E66" s="7"/>
      <c r="F66" s="7"/>
      <c r="G66" s="7"/>
      <c r="H66" s="7"/>
      <c r="I66" s="7"/>
      <c r="J66" s="9"/>
      <c r="K66" s="7"/>
    </row>
    <row r="67" spans="1:11" ht="12.75" customHeight="1" x14ac:dyDescent="0.25">
      <c r="A67" s="7"/>
      <c r="B67" s="7"/>
      <c r="C67" s="7"/>
      <c r="D67" s="7"/>
      <c r="E67" s="7"/>
      <c r="F67" s="7"/>
      <c r="G67" s="7"/>
      <c r="H67" s="7"/>
      <c r="I67" s="7"/>
      <c r="J67" s="9"/>
      <c r="K67" s="7"/>
    </row>
    <row r="68" spans="1:11" ht="12.75" customHeight="1" x14ac:dyDescent="0.25">
      <c r="A68" s="7"/>
      <c r="B68" s="7"/>
      <c r="C68" s="7"/>
      <c r="D68" s="7"/>
      <c r="E68" s="7"/>
      <c r="F68" s="7"/>
      <c r="G68" s="7"/>
      <c r="H68" s="7"/>
      <c r="I68" s="7"/>
      <c r="J68" s="9"/>
      <c r="K68" s="7"/>
    </row>
    <row r="69" spans="1:11" ht="12.75" customHeight="1" x14ac:dyDescent="0.25">
      <c r="A69" s="7"/>
      <c r="B69" s="7"/>
      <c r="C69" s="7"/>
      <c r="D69" s="7"/>
      <c r="E69" s="7"/>
      <c r="F69" s="7"/>
      <c r="G69" s="7"/>
      <c r="H69" s="7"/>
      <c r="I69" s="7"/>
      <c r="J69" s="9"/>
      <c r="K69" s="7"/>
    </row>
    <row r="70" spans="1:11" ht="12.75" customHeight="1" x14ac:dyDescent="0.25">
      <c r="A70" s="7"/>
      <c r="B70" s="7"/>
      <c r="C70" s="7"/>
      <c r="D70" s="7"/>
      <c r="E70" s="7"/>
      <c r="F70" s="7"/>
      <c r="G70" s="7"/>
      <c r="H70" s="7"/>
      <c r="I70" s="7"/>
      <c r="J70" s="9"/>
      <c r="K70" s="7"/>
    </row>
    <row r="71" spans="1:11" ht="12.75" customHeight="1" x14ac:dyDescent="0.25">
      <c r="A71" s="7"/>
      <c r="B71" s="7"/>
      <c r="C71" s="7"/>
      <c r="D71" s="7"/>
      <c r="E71" s="7"/>
      <c r="F71" s="7"/>
      <c r="G71" s="7"/>
      <c r="H71" s="7"/>
      <c r="I71" s="7"/>
      <c r="J71" s="9"/>
      <c r="K71" s="7"/>
    </row>
    <row r="72" spans="1:11" ht="12.75" customHeight="1" x14ac:dyDescent="0.25">
      <c r="A72" s="7"/>
      <c r="B72" s="7"/>
      <c r="C72" s="7"/>
      <c r="D72" s="7"/>
      <c r="E72" s="7"/>
      <c r="F72" s="7"/>
      <c r="G72" s="7"/>
      <c r="H72" s="7"/>
      <c r="I72" s="7"/>
      <c r="J72" s="9"/>
      <c r="K72" s="7"/>
    </row>
    <row r="73" spans="1:11" ht="12.75" customHeight="1" x14ac:dyDescent="0.25">
      <c r="A73" s="7"/>
      <c r="B73" s="7"/>
      <c r="C73" s="7"/>
      <c r="D73" s="7"/>
      <c r="E73" s="7"/>
      <c r="F73" s="7"/>
      <c r="G73" s="7"/>
      <c r="H73" s="7"/>
      <c r="I73" s="7"/>
      <c r="J73" s="9"/>
      <c r="K73" s="7"/>
    </row>
    <row r="74" spans="1:11" ht="12.75" customHeight="1" x14ac:dyDescent="0.25">
      <c r="A74" s="7"/>
      <c r="B74" s="7"/>
      <c r="C74" s="7"/>
      <c r="D74" s="7"/>
      <c r="E74" s="7"/>
      <c r="F74" s="7"/>
      <c r="G74" s="7"/>
      <c r="H74" s="7"/>
      <c r="I74" s="7"/>
      <c r="J74" s="9"/>
      <c r="K74" s="7"/>
    </row>
    <row r="75" spans="1:11" ht="12.75" customHeight="1" x14ac:dyDescent="0.25">
      <c r="A75" s="7"/>
      <c r="B75" s="7"/>
      <c r="C75" s="7"/>
      <c r="D75" s="7"/>
      <c r="E75" s="7"/>
      <c r="F75" s="7"/>
      <c r="G75" s="7"/>
      <c r="H75" s="7"/>
      <c r="I75" s="7"/>
      <c r="J75" s="9"/>
      <c r="K75" s="7"/>
    </row>
    <row r="76" spans="1:11" ht="12.75" customHeight="1" x14ac:dyDescent="0.25">
      <c r="A76" s="7"/>
      <c r="B76" s="7"/>
      <c r="C76" s="7"/>
      <c r="D76" s="7"/>
      <c r="E76" s="7"/>
      <c r="F76" s="7"/>
      <c r="G76" s="7"/>
      <c r="H76" s="7"/>
      <c r="I76" s="7"/>
      <c r="J76" s="9"/>
      <c r="K76" s="7"/>
    </row>
    <row r="77" spans="1:11" ht="12.75" customHeight="1" x14ac:dyDescent="0.25">
      <c r="A77" s="7"/>
      <c r="B77" s="7"/>
      <c r="C77" s="7"/>
      <c r="D77" s="7"/>
      <c r="E77" s="7"/>
      <c r="F77" s="7"/>
      <c r="G77" s="7"/>
      <c r="H77" s="7"/>
      <c r="I77" s="7"/>
      <c r="J77" s="9"/>
      <c r="K77" s="7"/>
    </row>
    <row r="78" spans="1:11" ht="12.75" customHeight="1" x14ac:dyDescent="0.25">
      <c r="A78" s="7"/>
      <c r="B78" s="7"/>
      <c r="C78" s="7"/>
      <c r="D78" s="7"/>
      <c r="E78" s="7"/>
      <c r="F78" s="7"/>
      <c r="G78" s="7"/>
      <c r="H78" s="7"/>
      <c r="I78" s="7"/>
      <c r="J78" s="9"/>
      <c r="K78" s="7"/>
    </row>
    <row r="79" spans="1:11" ht="12.75" customHeight="1" x14ac:dyDescent="0.25">
      <c r="A79" s="7"/>
      <c r="B79" s="7"/>
      <c r="C79" s="7"/>
      <c r="D79" s="7"/>
      <c r="E79" s="7"/>
      <c r="F79" s="7"/>
      <c r="G79" s="7"/>
      <c r="H79" s="7"/>
      <c r="I79" s="7"/>
      <c r="J79" s="9"/>
      <c r="K79" s="7"/>
    </row>
    <row r="80" spans="1:11" ht="12.75" customHeight="1" x14ac:dyDescent="0.25">
      <c r="A80" s="7"/>
      <c r="B80" s="7"/>
      <c r="C80" s="7"/>
      <c r="D80" s="7"/>
      <c r="E80" s="7"/>
      <c r="F80" s="7"/>
      <c r="G80" s="7"/>
      <c r="H80" s="7"/>
      <c r="I80" s="7"/>
      <c r="J80" s="9"/>
      <c r="K80" s="7"/>
    </row>
    <row r="81" spans="1:11" ht="12.75" customHeight="1" x14ac:dyDescent="0.25">
      <c r="A81" s="7"/>
      <c r="B81" s="7"/>
      <c r="C81" s="7"/>
      <c r="D81" s="7"/>
      <c r="E81" s="7"/>
      <c r="F81" s="7"/>
      <c r="G81" s="7"/>
      <c r="H81" s="7"/>
      <c r="I81" s="7"/>
      <c r="J81" s="9"/>
      <c r="K81" s="7"/>
    </row>
    <row r="82" spans="1:11" ht="12.75" customHeight="1" x14ac:dyDescent="0.25">
      <c r="A82" s="7"/>
      <c r="B82" s="7"/>
      <c r="C82" s="7"/>
      <c r="D82" s="7"/>
      <c r="E82" s="7"/>
      <c r="F82" s="7"/>
      <c r="G82" s="7"/>
      <c r="H82" s="7"/>
      <c r="I82" s="7"/>
      <c r="J82" s="9"/>
      <c r="K82" s="7"/>
    </row>
    <row r="83" spans="1:11" ht="12.75" customHeight="1" x14ac:dyDescent="0.25">
      <c r="A83" s="7"/>
      <c r="B83" s="7"/>
      <c r="C83" s="7"/>
      <c r="D83" s="7"/>
      <c r="E83" s="7"/>
      <c r="F83" s="7"/>
      <c r="G83" s="7"/>
      <c r="H83" s="7"/>
      <c r="I83" s="7"/>
      <c r="J83" s="9"/>
      <c r="K83" s="7"/>
    </row>
    <row r="84" spans="1:11" ht="12.75" customHeight="1" x14ac:dyDescent="0.25">
      <c r="A84" s="7"/>
      <c r="B84" s="7"/>
      <c r="C84" s="7"/>
      <c r="D84" s="7"/>
      <c r="E84" s="7"/>
      <c r="F84" s="7"/>
      <c r="G84" s="7"/>
      <c r="H84" s="7"/>
      <c r="I84" s="7"/>
      <c r="J84" s="9"/>
      <c r="K84" s="7"/>
    </row>
    <row r="85" spans="1:11" ht="12.75" customHeight="1" x14ac:dyDescent="0.25">
      <c r="A85" s="7"/>
      <c r="B85" s="7"/>
      <c r="C85" s="7"/>
      <c r="D85" s="7"/>
      <c r="E85" s="7"/>
      <c r="F85" s="7"/>
      <c r="G85" s="7"/>
      <c r="H85" s="7"/>
      <c r="I85" s="7"/>
      <c r="J85" s="9"/>
      <c r="K85" s="7"/>
    </row>
    <row r="86" spans="1:11" ht="12.75" customHeight="1" x14ac:dyDescent="0.25">
      <c r="A86" s="7"/>
      <c r="B86" s="7"/>
      <c r="C86" s="7"/>
      <c r="D86" s="7"/>
      <c r="E86" s="7"/>
      <c r="F86" s="7"/>
      <c r="G86" s="7"/>
      <c r="H86" s="7"/>
      <c r="I86" s="7"/>
      <c r="J86" s="9"/>
      <c r="K86" s="7"/>
    </row>
    <row r="87" spans="1:11" ht="12.75" customHeight="1" x14ac:dyDescent="0.25">
      <c r="A87" s="7"/>
      <c r="B87" s="7"/>
      <c r="C87" s="7"/>
      <c r="D87" s="7"/>
      <c r="E87" s="7"/>
      <c r="F87" s="7"/>
      <c r="G87" s="7"/>
      <c r="H87" s="7"/>
      <c r="I87" s="7"/>
      <c r="J87" s="9"/>
      <c r="K87" s="7"/>
    </row>
    <row r="88" spans="1:11" ht="12.75" customHeight="1" x14ac:dyDescent="0.25">
      <c r="A88" s="7"/>
      <c r="B88" s="7"/>
      <c r="C88" s="7"/>
      <c r="D88" s="7"/>
      <c r="E88" s="7"/>
      <c r="F88" s="7"/>
      <c r="G88" s="7"/>
      <c r="H88" s="7"/>
      <c r="I88" s="7"/>
      <c r="J88" s="9"/>
      <c r="K88" s="7"/>
    </row>
    <row r="89" spans="1:11" ht="12.75" customHeight="1" x14ac:dyDescent="0.25">
      <c r="A89" s="7"/>
      <c r="B89" s="7"/>
      <c r="C89" s="7"/>
      <c r="D89" s="7"/>
      <c r="E89" s="7"/>
      <c r="F89" s="7"/>
      <c r="G89" s="7"/>
      <c r="H89" s="7"/>
      <c r="I89" s="7"/>
      <c r="J89" s="9"/>
      <c r="K89" s="7"/>
    </row>
    <row r="90" spans="1:11" ht="12.75" customHeight="1" x14ac:dyDescent="0.25">
      <c r="A90" s="7"/>
      <c r="B90" s="7"/>
      <c r="C90" s="7"/>
      <c r="D90" s="7"/>
      <c r="E90" s="7"/>
      <c r="F90" s="7"/>
      <c r="G90" s="7"/>
      <c r="H90" s="7"/>
      <c r="I90" s="7"/>
      <c r="J90" s="9"/>
      <c r="K90" s="7"/>
    </row>
    <row r="91" spans="1:11" ht="12.75" customHeight="1" x14ac:dyDescent="0.25">
      <c r="A91" s="7"/>
      <c r="B91" s="7"/>
      <c r="C91" s="7"/>
      <c r="D91" s="7"/>
      <c r="E91" s="7"/>
      <c r="F91" s="7"/>
      <c r="G91" s="7"/>
      <c r="H91" s="7"/>
      <c r="I91" s="7"/>
      <c r="J91" s="9"/>
      <c r="K91" s="7"/>
    </row>
    <row r="92" spans="1:11" ht="12.75" customHeight="1" x14ac:dyDescent="0.25">
      <c r="A92" s="7"/>
      <c r="B92" s="7"/>
      <c r="C92" s="7"/>
      <c r="D92" s="7"/>
      <c r="E92" s="7"/>
      <c r="F92" s="7"/>
      <c r="G92" s="7"/>
      <c r="H92" s="7"/>
      <c r="I92" s="7"/>
      <c r="J92" s="9"/>
      <c r="K92" s="7"/>
    </row>
    <row r="93" spans="1:11" ht="12.75" customHeight="1" x14ac:dyDescent="0.25">
      <c r="A93" s="7"/>
      <c r="B93" s="7"/>
      <c r="C93" s="7"/>
      <c r="D93" s="7"/>
      <c r="E93" s="7"/>
      <c r="F93" s="7"/>
      <c r="G93" s="7"/>
      <c r="H93" s="7"/>
      <c r="I93" s="7"/>
      <c r="J93" s="9"/>
      <c r="K93" s="7"/>
    </row>
    <row r="94" spans="1:11" ht="12.75" customHeight="1" x14ac:dyDescent="0.25">
      <c r="A94" s="7"/>
      <c r="B94" s="7"/>
      <c r="C94" s="7"/>
      <c r="D94" s="7"/>
      <c r="E94" s="7"/>
      <c r="F94" s="7"/>
      <c r="G94" s="7"/>
      <c r="H94" s="7"/>
      <c r="I94" s="7"/>
      <c r="J94" s="9"/>
      <c r="K94" s="7"/>
    </row>
    <row r="95" spans="1:11" ht="12.75" customHeight="1" x14ac:dyDescent="0.25">
      <c r="A95" s="7"/>
      <c r="B95" s="7"/>
      <c r="C95" s="7"/>
      <c r="D95" s="7"/>
      <c r="E95" s="7"/>
      <c r="F95" s="7"/>
      <c r="G95" s="7"/>
      <c r="H95" s="7"/>
      <c r="I95" s="7"/>
      <c r="J95" s="9"/>
      <c r="K95" s="7"/>
    </row>
    <row r="96" spans="1:11" ht="12.75" customHeight="1" x14ac:dyDescent="0.25">
      <c r="A96" s="7"/>
      <c r="B96" s="7"/>
      <c r="C96" s="7"/>
      <c r="D96" s="7"/>
      <c r="E96" s="7"/>
      <c r="F96" s="7"/>
      <c r="G96" s="7"/>
      <c r="H96" s="7"/>
      <c r="I96" s="7"/>
      <c r="J96" s="9"/>
      <c r="K96" s="7"/>
    </row>
    <row r="97" spans="1:11" ht="12.75" customHeight="1" x14ac:dyDescent="0.25">
      <c r="A97" s="7"/>
      <c r="B97" s="7"/>
      <c r="C97" s="7"/>
      <c r="D97" s="7"/>
      <c r="E97" s="7"/>
      <c r="F97" s="7"/>
      <c r="G97" s="7"/>
      <c r="H97" s="7"/>
      <c r="I97" s="7"/>
      <c r="J97" s="9"/>
      <c r="K97" s="7"/>
    </row>
    <row r="98" spans="1:11" ht="12.75" customHeight="1" x14ac:dyDescent="0.25">
      <c r="A98" s="7"/>
      <c r="B98" s="7"/>
      <c r="C98" s="7"/>
      <c r="D98" s="7"/>
      <c r="E98" s="7"/>
      <c r="F98" s="7"/>
      <c r="G98" s="7"/>
      <c r="H98" s="7"/>
      <c r="I98" s="7"/>
      <c r="J98" s="9"/>
      <c r="K98" s="7"/>
    </row>
    <row r="99" spans="1:11" ht="12.75" customHeight="1" x14ac:dyDescent="0.25">
      <c r="A99" s="7"/>
      <c r="B99" s="7"/>
      <c r="C99" s="7"/>
      <c r="D99" s="7"/>
      <c r="E99" s="7"/>
      <c r="F99" s="7"/>
      <c r="G99" s="7"/>
      <c r="H99" s="7"/>
      <c r="I99" s="7"/>
      <c r="J99" s="9"/>
      <c r="K99" s="7"/>
    </row>
    <row r="100" spans="1:11" ht="12.75" customHeight="1" x14ac:dyDescent="0.25">
      <c r="A100" s="7"/>
      <c r="B100" s="7"/>
      <c r="C100" s="7"/>
      <c r="D100" s="7"/>
      <c r="E100" s="7"/>
      <c r="F100" s="7"/>
      <c r="G100" s="7"/>
      <c r="H100" s="7"/>
      <c r="I100" s="7"/>
      <c r="J100" s="9"/>
      <c r="K100" s="7"/>
    </row>
    <row r="101" spans="1:11" ht="12.75" customHeight="1" x14ac:dyDescent="0.25">
      <c r="A101" s="7"/>
      <c r="B101" s="7"/>
      <c r="C101" s="7"/>
      <c r="D101" s="7"/>
      <c r="E101" s="7"/>
      <c r="F101" s="7"/>
      <c r="G101" s="7"/>
      <c r="H101" s="7"/>
      <c r="I101" s="7"/>
      <c r="J101" s="9"/>
      <c r="K101" s="7"/>
    </row>
  </sheetData>
  <sheetProtection selectLockedCells="1"/>
  <mergeCells count="3">
    <mergeCell ref="G3:H3"/>
    <mergeCell ref="G2:H2"/>
    <mergeCell ref="B1:F3"/>
  </mergeCells>
  <pageMargins left="0.25" right="0.25" top="0.75" bottom="0.75" header="0.3" footer="0.3"/>
  <pageSetup paperSize="9" scale="56" fitToHeight="0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rgb="FF0070C0"/>
    <outlinePr summaryBelow="0"/>
  </sheetPr>
  <dimension ref="A1:M368"/>
  <sheetViews>
    <sheetView showGridLines="0" workbookViewId="0">
      <pane ySplit="4" topLeftCell="A260" activePane="bottomLeft" state="frozen"/>
      <selection pane="bottomLeft" activeCell="C265" sqref="C265"/>
    </sheetView>
  </sheetViews>
  <sheetFormatPr defaultColWidth="14.42578125" defaultRowHeight="15" customHeight="1" outlineLevelRow="1" x14ac:dyDescent="0.2"/>
  <cols>
    <col min="1" max="1" width="10.140625" style="153" customWidth="1"/>
    <col min="2" max="2" width="12.28515625" style="153" customWidth="1"/>
    <col min="3" max="3" width="10" style="153" customWidth="1"/>
    <col min="4" max="4" width="14.7109375" style="153" customWidth="1"/>
    <col min="5" max="5" width="38" style="209" customWidth="1"/>
    <col min="6" max="6" width="18" style="152" customWidth="1"/>
    <col min="7" max="7" width="7.28515625" style="153" customWidth="1"/>
    <col min="8" max="8" width="13" style="153" customWidth="1"/>
    <col min="9" max="9" width="11.140625" style="129" customWidth="1"/>
    <col min="10" max="10" width="14.7109375" style="153" customWidth="1"/>
    <col min="11" max="11" width="9.42578125" style="153" customWidth="1"/>
    <col min="12" max="12" width="13" style="153" customWidth="1"/>
    <col min="13" max="16384" width="14.42578125" style="153"/>
  </cols>
  <sheetData>
    <row r="1" spans="1:12" ht="12.75" customHeight="1" x14ac:dyDescent="0.2">
      <c r="B1" s="129"/>
      <c r="C1" s="151"/>
      <c r="D1" s="151"/>
      <c r="E1" s="208"/>
      <c r="F1" s="822"/>
      <c r="H1" s="356"/>
      <c r="I1" s="825" t="str">
        <f>Прайс!G1</f>
        <v>Прайс-лист від 14.10.2020</v>
      </c>
      <c r="J1" s="825"/>
      <c r="K1" s="355"/>
      <c r="L1" s="355"/>
    </row>
    <row r="2" spans="1:12" ht="12" customHeight="1" x14ac:dyDescent="0.2">
      <c r="B2" s="151"/>
      <c r="C2" s="151"/>
      <c r="D2" s="151"/>
      <c r="F2" s="823"/>
      <c r="G2" s="155"/>
      <c r="H2" s="151"/>
      <c r="I2" s="334" t="s">
        <v>409</v>
      </c>
      <c r="J2" s="334">
        <f>Прайс!I3</f>
        <v>0</v>
      </c>
    </row>
    <row r="3" spans="1:12" ht="13.5" hidden="1" customHeight="1" x14ac:dyDescent="0.2">
      <c r="A3" s="156"/>
      <c r="B3" s="130"/>
      <c r="C3" s="130"/>
      <c r="D3" s="130"/>
      <c r="E3" s="210"/>
      <c r="F3" s="824"/>
      <c r="G3" s="131"/>
      <c r="H3" s="131"/>
      <c r="I3" s="132"/>
      <c r="J3" s="130"/>
    </row>
    <row r="4" spans="1:12" ht="39" customHeight="1" x14ac:dyDescent="0.2">
      <c r="A4" s="206" t="s">
        <v>4</v>
      </c>
      <c r="B4" s="340" t="s">
        <v>1</v>
      </c>
      <c r="C4" s="348" t="s">
        <v>2</v>
      </c>
      <c r="D4" s="349" t="s">
        <v>775</v>
      </c>
      <c r="E4" s="350" t="s">
        <v>3</v>
      </c>
      <c r="F4" s="350" t="s">
        <v>5</v>
      </c>
      <c r="G4" s="351" t="s">
        <v>6</v>
      </c>
      <c r="H4" s="351" t="s">
        <v>410</v>
      </c>
      <c r="I4" s="351" t="s">
        <v>7</v>
      </c>
      <c r="J4" s="354" t="s">
        <v>8</v>
      </c>
      <c r="K4" s="352" t="s">
        <v>776</v>
      </c>
      <c r="L4" s="353" t="s">
        <v>777</v>
      </c>
    </row>
    <row r="5" spans="1:12" ht="12" customHeight="1" x14ac:dyDescent="0.2">
      <c r="A5" s="133"/>
      <c r="B5" s="207" t="s">
        <v>411</v>
      </c>
      <c r="C5" s="341"/>
      <c r="D5" s="341"/>
      <c r="E5" s="342"/>
      <c r="F5" s="343"/>
      <c r="G5" s="344"/>
      <c r="H5" s="345"/>
      <c r="I5" s="344"/>
      <c r="J5" s="346"/>
      <c r="K5" s="347"/>
      <c r="L5" s="347"/>
    </row>
    <row r="6" spans="1:12" ht="12.75" outlineLevel="1" x14ac:dyDescent="0.2">
      <c r="A6" s="143" t="s">
        <v>14</v>
      </c>
      <c r="B6" s="157" t="s">
        <v>855</v>
      </c>
      <c r="C6" s="157" t="s">
        <v>12</v>
      </c>
      <c r="D6" s="247" t="str">
        <f>B6&amp;" "&amp;C6</f>
        <v>01/8  G PL</v>
      </c>
      <c r="E6" s="212" t="s">
        <v>13</v>
      </c>
      <c r="F6" s="140" t="s">
        <v>15</v>
      </c>
      <c r="G6" s="138" t="s">
        <v>16</v>
      </c>
      <c r="H6" s="138" t="s">
        <v>412</v>
      </c>
      <c r="I6" s="221">
        <v>9.98</v>
      </c>
      <c r="J6" s="283">
        <f>ROUND(I6*(100-$J$2)/100, 2)</f>
        <v>9.98</v>
      </c>
      <c r="K6" s="290">
        <f>Прайс!J6</f>
        <v>0</v>
      </c>
      <c r="L6" s="290">
        <f>J6*K6</f>
        <v>0</v>
      </c>
    </row>
    <row r="7" spans="1:12" ht="12.75" outlineLevel="1" x14ac:dyDescent="0.2">
      <c r="A7" s="143" t="s">
        <v>20</v>
      </c>
      <c r="B7" s="158" t="s">
        <v>17</v>
      </c>
      <c r="C7" s="157" t="s">
        <v>18</v>
      </c>
      <c r="D7" s="247" t="str">
        <f t="shared" ref="D7:D76" si="0">B7&amp;" "&amp;C7</f>
        <v>01/6 PL G</v>
      </c>
      <c r="E7" s="213" t="s">
        <v>19</v>
      </c>
      <c r="F7" s="140" t="s">
        <v>413</v>
      </c>
      <c r="G7" s="138" t="s">
        <v>16</v>
      </c>
      <c r="H7" s="303" t="s">
        <v>412</v>
      </c>
      <c r="I7" s="230">
        <v>9.98</v>
      </c>
      <c r="J7" s="305">
        <f t="shared" ref="J7:J76" si="1">ROUND(I7*(100-$J$2)/100, 2)</f>
        <v>9.98</v>
      </c>
      <c r="K7" s="290">
        <f>Прайс!J7</f>
        <v>0</v>
      </c>
      <c r="L7" s="290">
        <f t="shared" ref="L7:L76" si="2">J7*K7</f>
        <v>0</v>
      </c>
    </row>
    <row r="8" spans="1:12" ht="12.75" outlineLevel="1" x14ac:dyDescent="0.2">
      <c r="A8" s="143" t="s">
        <v>24</v>
      </c>
      <c r="B8" s="158" t="s">
        <v>17</v>
      </c>
      <c r="C8" s="157" t="s">
        <v>22</v>
      </c>
      <c r="D8" s="247" t="str">
        <f t="shared" si="0"/>
        <v>01/6 PL R</v>
      </c>
      <c r="E8" s="213" t="s">
        <v>23</v>
      </c>
      <c r="F8" s="140" t="s">
        <v>414</v>
      </c>
      <c r="G8" s="138" t="s">
        <v>16</v>
      </c>
      <c r="H8" s="138" t="s">
        <v>412</v>
      </c>
      <c r="I8" s="150">
        <v>9.98</v>
      </c>
      <c r="J8" s="284">
        <f t="shared" si="1"/>
        <v>9.98</v>
      </c>
      <c r="K8" s="290">
        <f>Прайс!J8</f>
        <v>0</v>
      </c>
      <c r="L8" s="290">
        <f t="shared" si="2"/>
        <v>0</v>
      </c>
    </row>
    <row r="9" spans="1:12" ht="12.75" outlineLevel="1" x14ac:dyDescent="0.2">
      <c r="A9" s="143" t="s">
        <v>27</v>
      </c>
      <c r="B9" s="158" t="s">
        <v>17</v>
      </c>
      <c r="C9" s="157" t="s">
        <v>25</v>
      </c>
      <c r="D9" s="247" t="str">
        <f t="shared" si="0"/>
        <v>01/6 PL B</v>
      </c>
      <c r="E9" s="213" t="s">
        <v>26</v>
      </c>
      <c r="F9" s="140" t="s">
        <v>415</v>
      </c>
      <c r="G9" s="138" t="s">
        <v>16</v>
      </c>
      <c r="H9" s="138" t="s">
        <v>412</v>
      </c>
      <c r="I9" s="147">
        <v>9.98</v>
      </c>
      <c r="J9" s="282">
        <f t="shared" si="1"/>
        <v>9.98</v>
      </c>
      <c r="K9" s="290">
        <f>Прайс!J9</f>
        <v>0</v>
      </c>
      <c r="L9" s="290">
        <f t="shared" si="2"/>
        <v>0</v>
      </c>
    </row>
    <row r="10" spans="1:12" ht="12.75" outlineLevel="1" x14ac:dyDescent="0.2">
      <c r="A10" s="143" t="s">
        <v>30</v>
      </c>
      <c r="B10" s="158" t="s">
        <v>17</v>
      </c>
      <c r="C10" s="157" t="s">
        <v>28</v>
      </c>
      <c r="D10" s="247" t="str">
        <f t="shared" si="0"/>
        <v>01/6 PL Cu</v>
      </c>
      <c r="E10" s="213" t="s">
        <v>29</v>
      </c>
      <c r="F10" s="140" t="s">
        <v>416</v>
      </c>
      <c r="G10" s="146" t="s">
        <v>16</v>
      </c>
      <c r="H10" s="138" t="s">
        <v>412</v>
      </c>
      <c r="I10" s="147">
        <v>9.98</v>
      </c>
      <c r="J10" s="282">
        <f t="shared" si="1"/>
        <v>9.98</v>
      </c>
      <c r="K10" s="290">
        <f>Прайс!J10</f>
        <v>0</v>
      </c>
      <c r="L10" s="290">
        <f t="shared" si="2"/>
        <v>0</v>
      </c>
    </row>
    <row r="11" spans="1:12" ht="12.75" outlineLevel="1" x14ac:dyDescent="0.2">
      <c r="A11" s="143" t="s">
        <v>418</v>
      </c>
      <c r="B11" s="158" t="s">
        <v>17</v>
      </c>
      <c r="C11" s="157" t="s">
        <v>28</v>
      </c>
      <c r="D11" s="247" t="str">
        <f t="shared" si="0"/>
        <v>01/6 PL Cu</v>
      </c>
      <c r="E11" s="213" t="s">
        <v>417</v>
      </c>
      <c r="F11" s="140" t="s">
        <v>851</v>
      </c>
      <c r="G11" s="146" t="s">
        <v>16</v>
      </c>
      <c r="H11" s="138"/>
      <c r="I11" s="147">
        <v>9.98</v>
      </c>
      <c r="J11" s="282">
        <f t="shared" si="1"/>
        <v>9.98</v>
      </c>
      <c r="K11" s="290">
        <f>Прайс!J11</f>
        <v>0</v>
      </c>
      <c r="L11" s="290">
        <f t="shared" si="2"/>
        <v>0</v>
      </c>
    </row>
    <row r="12" spans="1:12" ht="12.75" outlineLevel="1" x14ac:dyDescent="0.2">
      <c r="A12" s="143" t="s">
        <v>787</v>
      </c>
      <c r="B12" s="158" t="s">
        <v>785</v>
      </c>
      <c r="C12" s="157" t="s">
        <v>203</v>
      </c>
      <c r="D12" s="247" t="str">
        <f t="shared" si="0"/>
        <v>01/1 Ni</v>
      </c>
      <c r="E12" s="213" t="s">
        <v>786</v>
      </c>
      <c r="F12" s="140" t="s">
        <v>788</v>
      </c>
      <c r="G12" s="146" t="s">
        <v>16</v>
      </c>
      <c r="H12" s="138"/>
      <c r="I12" s="147">
        <v>27.3</v>
      </c>
      <c r="J12" s="282">
        <f t="shared" si="1"/>
        <v>27.3</v>
      </c>
      <c r="K12" s="290">
        <f>Прайс!J12</f>
        <v>0</v>
      </c>
      <c r="L12" s="290">
        <f t="shared" si="2"/>
        <v>0</v>
      </c>
    </row>
    <row r="13" spans="1:12" ht="12.75" outlineLevel="1" x14ac:dyDescent="0.2">
      <c r="A13" s="143" t="s">
        <v>34</v>
      </c>
      <c r="B13" s="158" t="s">
        <v>31</v>
      </c>
      <c r="C13" s="157" t="s">
        <v>32</v>
      </c>
      <c r="D13" s="247" t="str">
        <f t="shared" si="0"/>
        <v>01/8.2 PL ОС</v>
      </c>
      <c r="E13" s="213" t="s">
        <v>33</v>
      </c>
      <c r="F13" s="140" t="s">
        <v>15</v>
      </c>
      <c r="G13" s="146" t="s">
        <v>16</v>
      </c>
      <c r="H13" s="138"/>
      <c r="I13" s="147">
        <v>23.65</v>
      </c>
      <c r="J13" s="282">
        <f t="shared" si="1"/>
        <v>23.65</v>
      </c>
      <c r="K13" s="290">
        <f>Прайс!J13</f>
        <v>0</v>
      </c>
      <c r="L13" s="290">
        <f t="shared" si="2"/>
        <v>0</v>
      </c>
    </row>
    <row r="14" spans="1:12" ht="12.75" outlineLevel="1" x14ac:dyDescent="0.2">
      <c r="A14" s="143" t="s">
        <v>74</v>
      </c>
      <c r="B14" s="158" t="s">
        <v>841</v>
      </c>
      <c r="C14" s="157" t="s">
        <v>790</v>
      </c>
      <c r="D14" s="247" t="str">
        <f t="shared" si="0"/>
        <v>01/1.2 Ni OC</v>
      </c>
      <c r="E14" s="213" t="s">
        <v>858</v>
      </c>
      <c r="F14" s="140" t="s">
        <v>842</v>
      </c>
      <c r="G14" s="146" t="s">
        <v>16</v>
      </c>
      <c r="H14" s="138"/>
      <c r="I14" s="147">
        <v>40.97</v>
      </c>
      <c r="J14" s="282">
        <f t="shared" si="1"/>
        <v>40.97</v>
      </c>
      <c r="K14" s="290">
        <f>Прайс!J14</f>
        <v>0</v>
      </c>
      <c r="L14" s="290">
        <f t="shared" si="2"/>
        <v>0</v>
      </c>
    </row>
    <row r="15" spans="1:12" ht="12.75" outlineLevel="1" x14ac:dyDescent="0.2">
      <c r="A15" s="143" t="s">
        <v>420</v>
      </c>
      <c r="B15" s="158" t="s">
        <v>856</v>
      </c>
      <c r="C15" s="157" t="s">
        <v>45</v>
      </c>
      <c r="D15" s="247" t="str">
        <f t="shared" si="0"/>
        <v>02/8.3  OC</v>
      </c>
      <c r="E15" s="213" t="s">
        <v>419</v>
      </c>
      <c r="F15" s="140" t="s">
        <v>421</v>
      </c>
      <c r="G15" s="146" t="s">
        <v>16</v>
      </c>
      <c r="H15" s="138"/>
      <c r="I15" s="147">
        <v>36.81</v>
      </c>
      <c r="J15" s="282">
        <f t="shared" si="1"/>
        <v>36.81</v>
      </c>
      <c r="K15" s="290">
        <f>Прайс!J15</f>
        <v>0</v>
      </c>
      <c r="L15" s="290">
        <f t="shared" si="2"/>
        <v>0</v>
      </c>
    </row>
    <row r="16" spans="1:12" ht="12.75" outlineLevel="1" x14ac:dyDescent="0.2">
      <c r="A16" s="143" t="s">
        <v>423</v>
      </c>
      <c r="B16" s="158" t="s">
        <v>856</v>
      </c>
      <c r="C16" s="157" t="s">
        <v>200</v>
      </c>
      <c r="D16" s="247" t="str">
        <f t="shared" si="0"/>
        <v>02/8.3  Cu</v>
      </c>
      <c r="E16" s="213" t="s">
        <v>422</v>
      </c>
      <c r="F16" s="140" t="s">
        <v>424</v>
      </c>
      <c r="G16" s="138" t="s">
        <v>16</v>
      </c>
      <c r="H16" s="138"/>
      <c r="I16" s="147">
        <v>114.69</v>
      </c>
      <c r="J16" s="282">
        <f t="shared" si="1"/>
        <v>114.69</v>
      </c>
      <c r="K16" s="290">
        <f>Прайс!J16</f>
        <v>0</v>
      </c>
      <c r="L16" s="290">
        <f t="shared" si="2"/>
        <v>0</v>
      </c>
    </row>
    <row r="17" spans="1:13" ht="12.75" outlineLevel="1" x14ac:dyDescent="0.2">
      <c r="A17" s="143" t="s">
        <v>426</v>
      </c>
      <c r="B17" s="158" t="s">
        <v>857</v>
      </c>
      <c r="C17" s="157" t="s">
        <v>45</v>
      </c>
      <c r="D17" s="247" t="str">
        <f t="shared" si="0"/>
        <v>02/16.3  OC</v>
      </c>
      <c r="E17" s="213" t="s">
        <v>425</v>
      </c>
      <c r="F17" s="140" t="s">
        <v>421</v>
      </c>
      <c r="G17" s="146" t="s">
        <v>16</v>
      </c>
      <c r="H17" s="138"/>
      <c r="I17" s="147">
        <v>42.25</v>
      </c>
      <c r="J17" s="282">
        <f t="shared" si="1"/>
        <v>42.25</v>
      </c>
      <c r="K17" s="290">
        <f>Прайс!J17</f>
        <v>0</v>
      </c>
      <c r="L17" s="290">
        <f t="shared" si="2"/>
        <v>0</v>
      </c>
    </row>
    <row r="18" spans="1:13" ht="12.75" outlineLevel="1" x14ac:dyDescent="0.2">
      <c r="A18" s="143" t="s">
        <v>428</v>
      </c>
      <c r="B18" s="158" t="s">
        <v>859</v>
      </c>
      <c r="C18" s="157" t="s">
        <v>45</v>
      </c>
      <c r="D18" s="247" t="str">
        <f t="shared" si="0"/>
        <v>02/0.2  OC</v>
      </c>
      <c r="E18" s="213" t="s">
        <v>427</v>
      </c>
      <c r="F18" s="140" t="s">
        <v>421</v>
      </c>
      <c r="G18" s="146" t="s">
        <v>16</v>
      </c>
      <c r="H18" s="138"/>
      <c r="I18" s="147">
        <v>32.409999999999997</v>
      </c>
      <c r="J18" s="282">
        <f t="shared" si="1"/>
        <v>32.409999999999997</v>
      </c>
      <c r="K18" s="290">
        <f>Прайс!J18</f>
        <v>0</v>
      </c>
      <c r="L18" s="290">
        <f t="shared" si="2"/>
        <v>0</v>
      </c>
    </row>
    <row r="19" spans="1:13" ht="12.75" outlineLevel="1" x14ac:dyDescent="0.2">
      <c r="A19" s="143" t="s">
        <v>430</v>
      </c>
      <c r="B19" s="158" t="s">
        <v>860</v>
      </c>
      <c r="C19" s="157" t="s">
        <v>200</v>
      </c>
      <c r="D19" s="247" t="str">
        <f t="shared" si="0"/>
        <v>02/0.3  Cu</v>
      </c>
      <c r="E19" s="213" t="s">
        <v>429</v>
      </c>
      <c r="F19" s="140" t="s">
        <v>424</v>
      </c>
      <c r="G19" s="146" t="s">
        <v>16</v>
      </c>
      <c r="H19" s="138"/>
      <c r="I19" s="147">
        <v>101.59</v>
      </c>
      <c r="J19" s="282">
        <f t="shared" si="1"/>
        <v>101.59</v>
      </c>
      <c r="K19" s="290">
        <f>Прайс!J19</f>
        <v>0</v>
      </c>
      <c r="L19" s="290">
        <f t="shared" si="2"/>
        <v>0</v>
      </c>
    </row>
    <row r="20" spans="1:13" s="162" customFormat="1" ht="12.75" outlineLevel="1" x14ac:dyDescent="0.2">
      <c r="A20" s="143" t="s">
        <v>432</v>
      </c>
      <c r="B20" s="159" t="s">
        <v>861</v>
      </c>
      <c r="C20" s="160" t="s">
        <v>45</v>
      </c>
      <c r="D20" s="247" t="str">
        <f t="shared" si="0"/>
        <v>02/40.2  OC</v>
      </c>
      <c r="E20" s="214" t="s">
        <v>431</v>
      </c>
      <c r="F20" s="141" t="s">
        <v>421</v>
      </c>
      <c r="G20" s="161" t="s">
        <v>16</v>
      </c>
      <c r="H20" s="139"/>
      <c r="I20" s="147">
        <v>40.32</v>
      </c>
      <c r="J20" s="282">
        <f t="shared" si="1"/>
        <v>40.32</v>
      </c>
      <c r="K20" s="290">
        <f>Прайс!J20</f>
        <v>0</v>
      </c>
      <c r="L20" s="290">
        <f t="shared" si="2"/>
        <v>0</v>
      </c>
      <c r="M20" s="153"/>
    </row>
    <row r="21" spans="1:13" s="162" customFormat="1" ht="12.75" outlineLevel="1" x14ac:dyDescent="0.2">
      <c r="A21" s="143" t="s">
        <v>434</v>
      </c>
      <c r="B21" s="159" t="s">
        <v>862</v>
      </c>
      <c r="C21" s="160" t="s">
        <v>45</v>
      </c>
      <c r="D21" s="247" t="str">
        <f t="shared" si="0"/>
        <v>02/8.1  OC</v>
      </c>
      <c r="E21" s="214" t="s">
        <v>433</v>
      </c>
      <c r="F21" s="141" t="s">
        <v>435</v>
      </c>
      <c r="G21" s="161" t="s">
        <v>16</v>
      </c>
      <c r="H21" s="139"/>
      <c r="I21" s="147">
        <v>10.3</v>
      </c>
      <c r="J21" s="282">
        <f t="shared" si="1"/>
        <v>10.3</v>
      </c>
      <c r="K21" s="290">
        <f>Прайс!J21</f>
        <v>0</v>
      </c>
      <c r="L21" s="290">
        <f t="shared" si="2"/>
        <v>0</v>
      </c>
      <c r="M21" s="153"/>
    </row>
    <row r="22" spans="1:13" s="162" customFormat="1" ht="12.75" outlineLevel="1" x14ac:dyDescent="0.2">
      <c r="A22" s="143" t="s">
        <v>437</v>
      </c>
      <c r="B22" s="159" t="s">
        <v>863</v>
      </c>
      <c r="C22" s="252" t="s">
        <v>45</v>
      </c>
      <c r="D22" s="247" t="str">
        <f t="shared" si="0"/>
        <v>02/16.1  OC</v>
      </c>
      <c r="E22" s="214" t="s">
        <v>436</v>
      </c>
      <c r="F22" s="141" t="s">
        <v>438</v>
      </c>
      <c r="G22" s="161" t="s">
        <v>16</v>
      </c>
      <c r="H22" s="139"/>
      <c r="I22" s="147">
        <v>11.15</v>
      </c>
      <c r="J22" s="282">
        <f t="shared" si="1"/>
        <v>11.15</v>
      </c>
      <c r="K22" s="290">
        <f>Прайс!J22</f>
        <v>0</v>
      </c>
      <c r="L22" s="290">
        <f t="shared" si="2"/>
        <v>0</v>
      </c>
      <c r="M22" s="153"/>
    </row>
    <row r="23" spans="1:13" s="162" customFormat="1" ht="12.75" outlineLevel="1" x14ac:dyDescent="0.2">
      <c r="A23" s="143" t="s">
        <v>38</v>
      </c>
      <c r="B23" s="250" t="s">
        <v>864</v>
      </c>
      <c r="C23" s="254" t="s">
        <v>36</v>
      </c>
      <c r="D23" s="251" t="str">
        <f t="shared" si="0"/>
        <v>03/8.3  ОС</v>
      </c>
      <c r="E23" s="214" t="s">
        <v>37</v>
      </c>
      <c r="F23" s="141" t="s">
        <v>39</v>
      </c>
      <c r="G23" s="161" t="s">
        <v>16</v>
      </c>
      <c r="H23" s="139"/>
      <c r="I23" s="147">
        <v>66.59</v>
      </c>
      <c r="J23" s="282">
        <f t="shared" si="1"/>
        <v>66.59</v>
      </c>
      <c r="K23" s="290">
        <f>Прайс!J23</f>
        <v>0</v>
      </c>
      <c r="L23" s="290">
        <f t="shared" si="2"/>
        <v>0</v>
      </c>
      <c r="M23" s="153"/>
    </row>
    <row r="24" spans="1:13" s="162" customFormat="1" ht="12.75" outlineLevel="1" x14ac:dyDescent="0.2">
      <c r="A24" s="143" t="s">
        <v>42</v>
      </c>
      <c r="B24" s="250" t="s">
        <v>865</v>
      </c>
      <c r="C24" s="254" t="s">
        <v>36</v>
      </c>
      <c r="D24" s="251" t="str">
        <f t="shared" si="0"/>
        <v>03/16.3  ОС</v>
      </c>
      <c r="E24" s="214" t="s">
        <v>41</v>
      </c>
      <c r="F24" s="141" t="s">
        <v>43</v>
      </c>
      <c r="G24" s="161" t="s">
        <v>16</v>
      </c>
      <c r="H24" s="139"/>
      <c r="I24" s="147">
        <v>70.2</v>
      </c>
      <c r="J24" s="282">
        <f t="shared" si="1"/>
        <v>70.2</v>
      </c>
      <c r="K24" s="290">
        <f>Прайс!J24</f>
        <v>0</v>
      </c>
      <c r="L24" s="290">
        <f t="shared" si="2"/>
        <v>0</v>
      </c>
      <c r="M24" s="153"/>
    </row>
    <row r="25" spans="1:13" ht="12.75" outlineLevel="1" x14ac:dyDescent="0.2">
      <c r="A25" s="143" t="s">
        <v>47</v>
      </c>
      <c r="B25" s="158" t="s">
        <v>866</v>
      </c>
      <c r="C25" s="253" t="s">
        <v>45</v>
      </c>
      <c r="D25" s="247" t="str">
        <f t="shared" si="0"/>
        <v>07 OC</v>
      </c>
      <c r="E25" s="213" t="s">
        <v>46</v>
      </c>
      <c r="F25" s="140" t="s">
        <v>439</v>
      </c>
      <c r="G25" s="146" t="s">
        <v>16</v>
      </c>
      <c r="H25" s="138"/>
      <c r="I25" s="147">
        <v>21.54</v>
      </c>
      <c r="J25" s="282">
        <f t="shared" si="1"/>
        <v>21.54</v>
      </c>
      <c r="K25" s="290">
        <f>Прайс!J25</f>
        <v>0</v>
      </c>
      <c r="L25" s="290">
        <f t="shared" si="2"/>
        <v>0</v>
      </c>
    </row>
    <row r="26" spans="1:13" ht="12.75" outlineLevel="1" x14ac:dyDescent="0.2">
      <c r="A26" s="163" t="s">
        <v>51</v>
      </c>
      <c r="B26" s="158" t="s">
        <v>866</v>
      </c>
      <c r="C26" s="157" t="s">
        <v>49</v>
      </c>
      <c r="D26" s="247" t="str">
        <f t="shared" si="0"/>
        <v>07 OC 8017</v>
      </c>
      <c r="E26" s="213" t="s">
        <v>50</v>
      </c>
      <c r="F26" s="140" t="s">
        <v>440</v>
      </c>
      <c r="G26" s="146" t="s">
        <v>16</v>
      </c>
      <c r="H26" s="138"/>
      <c r="I26" s="147">
        <v>28.44</v>
      </c>
      <c r="J26" s="282">
        <f t="shared" si="1"/>
        <v>28.44</v>
      </c>
      <c r="K26" s="290">
        <f>Прайс!J26</f>
        <v>0</v>
      </c>
      <c r="L26" s="290">
        <f t="shared" si="2"/>
        <v>0</v>
      </c>
    </row>
    <row r="27" spans="1:13" ht="12.75" outlineLevel="1" x14ac:dyDescent="0.2">
      <c r="A27" s="163" t="s">
        <v>55</v>
      </c>
      <c r="B27" s="158" t="s">
        <v>866</v>
      </c>
      <c r="C27" s="164" t="s">
        <v>53</v>
      </c>
      <c r="D27" s="247" t="str">
        <f t="shared" si="0"/>
        <v>07 OC 3011</v>
      </c>
      <c r="E27" s="213" t="s">
        <v>54</v>
      </c>
      <c r="F27" s="140" t="s">
        <v>440</v>
      </c>
      <c r="G27" s="146" t="s">
        <v>16</v>
      </c>
      <c r="H27" s="138"/>
      <c r="I27" s="147">
        <v>28.44</v>
      </c>
      <c r="J27" s="282">
        <f t="shared" si="1"/>
        <v>28.44</v>
      </c>
      <c r="K27" s="290">
        <f>Прайс!J27</f>
        <v>0</v>
      </c>
      <c r="L27" s="290">
        <f t="shared" si="2"/>
        <v>0</v>
      </c>
    </row>
    <row r="28" spans="1:13" ht="12.75" outlineLevel="1" x14ac:dyDescent="0.2">
      <c r="A28" s="163" t="s">
        <v>58</v>
      </c>
      <c r="B28" s="158" t="s">
        <v>866</v>
      </c>
      <c r="C28" s="157" t="s">
        <v>56</v>
      </c>
      <c r="D28" s="247" t="str">
        <f t="shared" si="0"/>
        <v>07 OC 8004</v>
      </c>
      <c r="E28" s="213" t="s">
        <v>57</v>
      </c>
      <c r="F28" s="140" t="s">
        <v>440</v>
      </c>
      <c r="G28" s="146" t="s">
        <v>16</v>
      </c>
      <c r="H28" s="138"/>
      <c r="I28" s="147">
        <v>28.44</v>
      </c>
      <c r="J28" s="282">
        <f t="shared" si="1"/>
        <v>28.44</v>
      </c>
      <c r="K28" s="290">
        <f>Прайс!J28</f>
        <v>0</v>
      </c>
      <c r="L28" s="290">
        <f t="shared" si="2"/>
        <v>0</v>
      </c>
    </row>
    <row r="29" spans="1:13" ht="12.75" outlineLevel="1" x14ac:dyDescent="0.2">
      <c r="A29" s="163" t="s">
        <v>442</v>
      </c>
      <c r="B29" s="165" t="s">
        <v>866</v>
      </c>
      <c r="C29" s="157" t="s">
        <v>107</v>
      </c>
      <c r="D29" s="247" t="str">
        <f t="shared" si="0"/>
        <v>07 CU</v>
      </c>
      <c r="E29" s="213" t="s">
        <v>441</v>
      </c>
      <c r="F29" s="140" t="s">
        <v>59</v>
      </c>
      <c r="G29" s="146" t="s">
        <v>16</v>
      </c>
      <c r="H29" s="138"/>
      <c r="I29" s="147">
        <v>77.489999999999995</v>
      </c>
      <c r="J29" s="282">
        <f t="shared" si="1"/>
        <v>77.489999999999995</v>
      </c>
      <c r="K29" s="290">
        <f>Прайс!J29</f>
        <v>0</v>
      </c>
      <c r="L29" s="290">
        <f t="shared" si="2"/>
        <v>0</v>
      </c>
    </row>
    <row r="30" spans="1:13" ht="12.75" outlineLevel="1" x14ac:dyDescent="0.2">
      <c r="A30" s="143" t="s">
        <v>62</v>
      </c>
      <c r="B30" s="165" t="s">
        <v>867</v>
      </c>
      <c r="C30" s="157" t="s">
        <v>45</v>
      </c>
      <c r="D30" s="247" t="str">
        <f t="shared" si="0"/>
        <v>07/S  OC</v>
      </c>
      <c r="E30" s="213" t="s">
        <v>61</v>
      </c>
      <c r="F30" s="140" t="s">
        <v>443</v>
      </c>
      <c r="G30" s="146" t="s">
        <v>16</v>
      </c>
      <c r="H30" s="138"/>
      <c r="I30" s="147">
        <v>27.05</v>
      </c>
      <c r="J30" s="282">
        <f t="shared" si="1"/>
        <v>27.05</v>
      </c>
      <c r="K30" s="290">
        <f>Прайс!J30</f>
        <v>0</v>
      </c>
      <c r="L30" s="290">
        <f t="shared" si="2"/>
        <v>0</v>
      </c>
    </row>
    <row r="31" spans="1:13" ht="12.75" outlineLevel="1" x14ac:dyDescent="0.2">
      <c r="A31" s="163" t="s">
        <v>65</v>
      </c>
      <c r="B31" s="166" t="s">
        <v>867</v>
      </c>
      <c r="C31" s="157" t="s">
        <v>49</v>
      </c>
      <c r="D31" s="247" t="str">
        <f t="shared" si="0"/>
        <v>07/S  OC 8017</v>
      </c>
      <c r="E31" s="213" t="s">
        <v>64</v>
      </c>
      <c r="F31" s="140" t="s">
        <v>444</v>
      </c>
      <c r="G31" s="146" t="s">
        <v>16</v>
      </c>
      <c r="H31" s="138"/>
      <c r="I31" s="147">
        <v>33.6</v>
      </c>
      <c r="J31" s="282">
        <f t="shared" si="1"/>
        <v>33.6</v>
      </c>
      <c r="K31" s="290">
        <f>Прайс!J31</f>
        <v>0</v>
      </c>
      <c r="L31" s="290">
        <f t="shared" si="2"/>
        <v>0</v>
      </c>
    </row>
    <row r="32" spans="1:13" ht="12.75" outlineLevel="1" x14ac:dyDescent="0.2">
      <c r="A32" s="163" t="s">
        <v>68</v>
      </c>
      <c r="B32" s="166" t="s">
        <v>867</v>
      </c>
      <c r="C32" s="157" t="s">
        <v>53</v>
      </c>
      <c r="D32" s="247" t="str">
        <f t="shared" si="0"/>
        <v>07/S  OC 3011</v>
      </c>
      <c r="E32" s="213" t="s">
        <v>67</v>
      </c>
      <c r="F32" s="140" t="s">
        <v>444</v>
      </c>
      <c r="G32" s="146" t="s">
        <v>16</v>
      </c>
      <c r="H32" s="138"/>
      <c r="I32" s="147">
        <v>33.6</v>
      </c>
      <c r="J32" s="282">
        <f t="shared" si="1"/>
        <v>33.6</v>
      </c>
      <c r="K32" s="290">
        <f>Прайс!J32</f>
        <v>0</v>
      </c>
      <c r="L32" s="290">
        <f t="shared" si="2"/>
        <v>0</v>
      </c>
    </row>
    <row r="33" spans="1:12" ht="12.75" outlineLevel="1" x14ac:dyDescent="0.2">
      <c r="A33" s="163" t="s">
        <v>70</v>
      </c>
      <c r="B33" s="165" t="s">
        <v>60</v>
      </c>
      <c r="C33" s="157" t="s">
        <v>56</v>
      </c>
      <c r="D33" s="247" t="str">
        <f t="shared" si="0"/>
        <v>07/S OC 8004</v>
      </c>
      <c r="E33" s="213" t="s">
        <v>69</v>
      </c>
      <c r="F33" s="140" t="s">
        <v>444</v>
      </c>
      <c r="G33" s="146" t="s">
        <v>16</v>
      </c>
      <c r="H33" s="138"/>
      <c r="I33" s="147">
        <v>33.6</v>
      </c>
      <c r="J33" s="282">
        <f t="shared" si="1"/>
        <v>33.6</v>
      </c>
      <c r="K33" s="290">
        <f>Прайс!J33</f>
        <v>0</v>
      </c>
      <c r="L33" s="290">
        <f t="shared" si="2"/>
        <v>0</v>
      </c>
    </row>
    <row r="34" spans="1:12" ht="12.75" outlineLevel="1" x14ac:dyDescent="0.2">
      <c r="A34" s="163" t="s">
        <v>74</v>
      </c>
      <c r="B34" s="165" t="s">
        <v>71</v>
      </c>
      <c r="C34" s="157" t="s">
        <v>72</v>
      </c>
      <c r="D34" s="247" t="str">
        <f t="shared" si="0"/>
        <v>01/8.3 ОС, PL</v>
      </c>
      <c r="E34" s="215" t="s">
        <v>73</v>
      </c>
      <c r="F34" s="140" t="s">
        <v>75</v>
      </c>
      <c r="G34" s="146" t="s">
        <v>16</v>
      </c>
      <c r="H34" s="138"/>
      <c r="I34" s="147">
        <v>39.76</v>
      </c>
      <c r="J34" s="282">
        <f t="shared" si="1"/>
        <v>39.76</v>
      </c>
      <c r="K34" s="290">
        <f>Прайс!J34</f>
        <v>0</v>
      </c>
      <c r="L34" s="290">
        <f t="shared" si="2"/>
        <v>0</v>
      </c>
    </row>
    <row r="35" spans="1:12" ht="12.75" outlineLevel="1" x14ac:dyDescent="0.2">
      <c r="A35" s="143" t="s">
        <v>447</v>
      </c>
      <c r="B35" s="165" t="s">
        <v>870</v>
      </c>
      <c r="C35" s="157" t="s">
        <v>445</v>
      </c>
      <c r="D35" s="247" t="str">
        <f t="shared" si="0"/>
        <v>01/8/10  OC, PL</v>
      </c>
      <c r="E35" s="215" t="s">
        <v>446</v>
      </c>
      <c r="F35" s="140" t="s">
        <v>854</v>
      </c>
      <c r="G35" s="146" t="s">
        <v>16</v>
      </c>
      <c r="H35" s="138"/>
      <c r="I35" s="147">
        <v>19.2</v>
      </c>
      <c r="J35" s="282">
        <f t="shared" si="1"/>
        <v>19.2</v>
      </c>
      <c r="K35" s="290">
        <f>Прайс!J35</f>
        <v>0</v>
      </c>
      <c r="L35" s="290">
        <f t="shared" si="2"/>
        <v>0</v>
      </c>
    </row>
    <row r="36" spans="1:12" ht="12.75" outlineLevel="1" x14ac:dyDescent="0.2">
      <c r="A36" s="143" t="s">
        <v>449</v>
      </c>
      <c r="B36" s="165" t="s">
        <v>869</v>
      </c>
      <c r="C36" s="157" t="s">
        <v>445</v>
      </c>
      <c r="D36" s="247" t="str">
        <f t="shared" si="0"/>
        <v>01/8/14  OC, PL</v>
      </c>
      <c r="E36" s="215" t="s">
        <v>448</v>
      </c>
      <c r="F36" s="140" t="s">
        <v>852</v>
      </c>
      <c r="G36" s="146" t="s">
        <v>16</v>
      </c>
      <c r="H36" s="138"/>
      <c r="I36" s="147">
        <v>20.100000000000001</v>
      </c>
      <c r="J36" s="282">
        <f t="shared" si="1"/>
        <v>20.100000000000001</v>
      </c>
      <c r="K36" s="290">
        <f>Прайс!J36</f>
        <v>0</v>
      </c>
      <c r="L36" s="290">
        <f t="shared" si="2"/>
        <v>0</v>
      </c>
    </row>
    <row r="37" spans="1:12" ht="12.75" outlineLevel="1" x14ac:dyDescent="0.2">
      <c r="A37" s="143" t="s">
        <v>451</v>
      </c>
      <c r="B37" s="165" t="s">
        <v>868</v>
      </c>
      <c r="C37" s="157" t="s">
        <v>445</v>
      </c>
      <c r="D37" s="247" t="str">
        <f t="shared" si="0"/>
        <v>01/8/20  OC, PL</v>
      </c>
      <c r="E37" s="215" t="s">
        <v>450</v>
      </c>
      <c r="F37" s="140" t="s">
        <v>853</v>
      </c>
      <c r="G37" s="146" t="s">
        <v>16</v>
      </c>
      <c r="H37" s="138"/>
      <c r="I37" s="147">
        <v>24.8</v>
      </c>
      <c r="J37" s="282">
        <f t="shared" si="1"/>
        <v>24.8</v>
      </c>
      <c r="K37" s="290">
        <f>Прайс!J37</f>
        <v>0</v>
      </c>
      <c r="L37" s="290">
        <f t="shared" si="2"/>
        <v>0</v>
      </c>
    </row>
    <row r="38" spans="1:12" ht="12.75" outlineLevel="1" x14ac:dyDescent="0.2">
      <c r="A38" s="143" t="s">
        <v>453</v>
      </c>
      <c r="B38" s="165" t="s">
        <v>876</v>
      </c>
      <c r="C38" s="157" t="s">
        <v>45</v>
      </c>
      <c r="D38" s="247" t="str">
        <f t="shared" si="0"/>
        <v>02/8/10  OC</v>
      </c>
      <c r="E38" s="215" t="s">
        <v>452</v>
      </c>
      <c r="F38" s="140" t="s">
        <v>871</v>
      </c>
      <c r="G38" s="146" t="s">
        <v>16</v>
      </c>
      <c r="H38" s="138"/>
      <c r="I38" s="147">
        <v>46.03</v>
      </c>
      <c r="J38" s="282">
        <f t="shared" si="1"/>
        <v>46.03</v>
      </c>
      <c r="K38" s="290">
        <f>Прайс!J38</f>
        <v>0</v>
      </c>
      <c r="L38" s="290">
        <f t="shared" si="2"/>
        <v>0</v>
      </c>
    </row>
    <row r="39" spans="1:12" ht="12.75" outlineLevel="1" x14ac:dyDescent="0.2">
      <c r="A39" s="143" t="s">
        <v>455</v>
      </c>
      <c r="B39" s="165" t="s">
        <v>875</v>
      </c>
      <c r="C39" s="157" t="s">
        <v>36</v>
      </c>
      <c r="D39" s="247" t="str">
        <f t="shared" si="0"/>
        <v>02/8/14  ОС</v>
      </c>
      <c r="E39" s="215" t="s">
        <v>454</v>
      </c>
      <c r="F39" s="140" t="s">
        <v>872</v>
      </c>
      <c r="G39" s="146" t="s">
        <v>16</v>
      </c>
      <c r="H39" s="138"/>
      <c r="I39" s="147">
        <v>48.93</v>
      </c>
      <c r="J39" s="282">
        <f t="shared" si="1"/>
        <v>48.93</v>
      </c>
      <c r="K39" s="290">
        <f>Прайс!J39</f>
        <v>0</v>
      </c>
      <c r="L39" s="290">
        <f t="shared" si="2"/>
        <v>0</v>
      </c>
    </row>
    <row r="40" spans="1:12" ht="12.75" outlineLevel="1" x14ac:dyDescent="0.2">
      <c r="A40" s="143" t="s">
        <v>457</v>
      </c>
      <c r="B40" s="165" t="s">
        <v>874</v>
      </c>
      <c r="C40" s="157" t="s">
        <v>36</v>
      </c>
      <c r="D40" s="247" t="str">
        <f t="shared" si="0"/>
        <v>02/8/20  ОС</v>
      </c>
      <c r="E40" s="215" t="s">
        <v>456</v>
      </c>
      <c r="F40" s="140" t="s">
        <v>873</v>
      </c>
      <c r="G40" s="146" t="s">
        <v>16</v>
      </c>
      <c r="H40" s="138"/>
      <c r="I40" s="147">
        <v>51.63</v>
      </c>
      <c r="J40" s="282">
        <f t="shared" si="1"/>
        <v>51.63</v>
      </c>
      <c r="K40" s="290">
        <f>Прайс!J40</f>
        <v>0</v>
      </c>
      <c r="L40" s="290">
        <f t="shared" si="2"/>
        <v>0</v>
      </c>
    </row>
    <row r="41" spans="1:12" ht="12.75" outlineLevel="1" x14ac:dyDescent="0.2">
      <c r="A41" s="143" t="s">
        <v>1154</v>
      </c>
      <c r="B41" s="165" t="s">
        <v>1155</v>
      </c>
      <c r="C41" s="157" t="s">
        <v>203</v>
      </c>
      <c r="D41" s="247" t="str">
        <f t="shared" si="0"/>
        <v>02/02/1 Ni</v>
      </c>
      <c r="E41" s="215" t="s">
        <v>1152</v>
      </c>
      <c r="F41" s="140" t="s">
        <v>1153</v>
      </c>
      <c r="G41" s="146" t="s">
        <v>16</v>
      </c>
      <c r="H41" s="138"/>
      <c r="I41" s="147">
        <v>35.700000000000003</v>
      </c>
      <c r="J41" s="282">
        <f t="shared" si="1"/>
        <v>35.700000000000003</v>
      </c>
      <c r="K41" s="290">
        <f>Прайс!J41</f>
        <v>0</v>
      </c>
      <c r="L41" s="290">
        <f t="shared" si="2"/>
        <v>0</v>
      </c>
    </row>
    <row r="42" spans="1:12" ht="12.75" outlineLevel="1" x14ac:dyDescent="0.2">
      <c r="A42" s="143" t="s">
        <v>459</v>
      </c>
      <c r="B42" s="165" t="s">
        <v>881</v>
      </c>
      <c r="C42" s="157" t="s">
        <v>36</v>
      </c>
      <c r="D42" s="247" t="str">
        <f t="shared" si="0"/>
        <v>02/16/10 ОС</v>
      </c>
      <c r="E42" s="215" t="s">
        <v>458</v>
      </c>
      <c r="F42" s="140" t="s">
        <v>877</v>
      </c>
      <c r="G42" s="146" t="s">
        <v>16</v>
      </c>
      <c r="H42" s="138"/>
      <c r="I42" s="147">
        <v>51.47</v>
      </c>
      <c r="J42" s="282">
        <f t="shared" si="1"/>
        <v>51.47</v>
      </c>
      <c r="K42" s="290">
        <f>Прайс!J42</f>
        <v>0</v>
      </c>
      <c r="L42" s="290">
        <f t="shared" si="2"/>
        <v>0</v>
      </c>
    </row>
    <row r="43" spans="1:12" ht="12.75" outlineLevel="1" x14ac:dyDescent="0.2">
      <c r="A43" s="143" t="s">
        <v>461</v>
      </c>
      <c r="B43" s="165" t="s">
        <v>880</v>
      </c>
      <c r="C43" s="157" t="s">
        <v>36</v>
      </c>
      <c r="D43" s="247" t="str">
        <f t="shared" si="0"/>
        <v>02/16/14 ОС</v>
      </c>
      <c r="E43" s="215" t="s">
        <v>460</v>
      </c>
      <c r="F43" s="140" t="s">
        <v>878</v>
      </c>
      <c r="G43" s="146" t="s">
        <v>16</v>
      </c>
      <c r="H43" s="138"/>
      <c r="I43" s="147">
        <v>54.37</v>
      </c>
      <c r="J43" s="282">
        <f t="shared" si="1"/>
        <v>54.37</v>
      </c>
      <c r="K43" s="290">
        <f>Прайс!J43</f>
        <v>0</v>
      </c>
      <c r="L43" s="290">
        <f t="shared" si="2"/>
        <v>0</v>
      </c>
    </row>
    <row r="44" spans="1:12" ht="12.75" outlineLevel="1" x14ac:dyDescent="0.2">
      <c r="A44" s="143" t="s">
        <v>463</v>
      </c>
      <c r="B44" s="165" t="s">
        <v>879</v>
      </c>
      <c r="C44" s="157" t="s">
        <v>36</v>
      </c>
      <c r="D44" s="247" t="str">
        <f t="shared" si="0"/>
        <v>02/16/20  ОС</v>
      </c>
      <c r="E44" s="215" t="s">
        <v>462</v>
      </c>
      <c r="F44" s="140" t="s">
        <v>853</v>
      </c>
      <c r="G44" s="146" t="s">
        <v>16</v>
      </c>
      <c r="H44" s="138"/>
      <c r="I44" s="147">
        <v>57.07</v>
      </c>
      <c r="J44" s="282">
        <f t="shared" si="1"/>
        <v>57.07</v>
      </c>
      <c r="K44" s="290">
        <f>Прайс!J44</f>
        <v>0</v>
      </c>
      <c r="L44" s="290">
        <f t="shared" si="2"/>
        <v>0</v>
      </c>
    </row>
    <row r="45" spans="1:12" ht="12.75" outlineLevel="1" x14ac:dyDescent="0.2">
      <c r="A45" s="143" t="s">
        <v>465</v>
      </c>
      <c r="B45" s="165" t="s">
        <v>882</v>
      </c>
      <c r="C45" s="157" t="s">
        <v>36</v>
      </c>
      <c r="D45" s="247" t="str">
        <f t="shared" si="0"/>
        <v>02/0/10 ОС</v>
      </c>
      <c r="E45" s="215" t="s">
        <v>464</v>
      </c>
      <c r="F45" s="140" t="s">
        <v>877</v>
      </c>
      <c r="G45" s="146" t="s">
        <v>16</v>
      </c>
      <c r="H45" s="138"/>
      <c r="I45" s="147">
        <v>41.63</v>
      </c>
      <c r="J45" s="282">
        <f t="shared" si="1"/>
        <v>41.63</v>
      </c>
      <c r="K45" s="290">
        <f>Прайс!J45</f>
        <v>0</v>
      </c>
      <c r="L45" s="290">
        <f t="shared" si="2"/>
        <v>0</v>
      </c>
    </row>
    <row r="46" spans="1:12" ht="12.75" outlineLevel="1" x14ac:dyDescent="0.2">
      <c r="A46" s="143" t="s">
        <v>467</v>
      </c>
      <c r="B46" s="165" t="s">
        <v>883</v>
      </c>
      <c r="C46" s="157" t="s">
        <v>36</v>
      </c>
      <c r="D46" s="247" t="str">
        <f t="shared" si="0"/>
        <v>02/0/14 ОС</v>
      </c>
      <c r="E46" s="215" t="s">
        <v>466</v>
      </c>
      <c r="F46" s="140" t="s">
        <v>852</v>
      </c>
      <c r="G46" s="146" t="s">
        <v>16</v>
      </c>
      <c r="H46" s="138"/>
      <c r="I46" s="147">
        <v>44.53</v>
      </c>
      <c r="J46" s="282">
        <f t="shared" si="1"/>
        <v>44.53</v>
      </c>
      <c r="K46" s="290">
        <f>Прайс!J46</f>
        <v>0</v>
      </c>
      <c r="L46" s="290">
        <f t="shared" si="2"/>
        <v>0</v>
      </c>
    </row>
    <row r="47" spans="1:12" ht="12.75" outlineLevel="1" x14ac:dyDescent="0.2">
      <c r="A47" s="143" t="s">
        <v>469</v>
      </c>
      <c r="B47" s="165" t="s">
        <v>884</v>
      </c>
      <c r="C47" s="157" t="s">
        <v>36</v>
      </c>
      <c r="D47" s="247" t="str">
        <f t="shared" si="0"/>
        <v>02/0/20 ОС</v>
      </c>
      <c r="E47" s="215" t="s">
        <v>468</v>
      </c>
      <c r="F47" s="140" t="s">
        <v>853</v>
      </c>
      <c r="G47" s="146" t="s">
        <v>16</v>
      </c>
      <c r="H47" s="138"/>
      <c r="I47" s="147">
        <v>47.23</v>
      </c>
      <c r="J47" s="282">
        <f t="shared" si="1"/>
        <v>47.23</v>
      </c>
      <c r="K47" s="290">
        <f>Прайс!J47</f>
        <v>0</v>
      </c>
      <c r="L47" s="290">
        <f t="shared" si="2"/>
        <v>0</v>
      </c>
    </row>
    <row r="48" spans="1:12" ht="12.75" outlineLevel="1" x14ac:dyDescent="0.2">
      <c r="A48" s="143" t="s">
        <v>80</v>
      </c>
      <c r="B48" s="158" t="s">
        <v>885</v>
      </c>
      <c r="C48" s="144" t="s">
        <v>78</v>
      </c>
      <c r="D48" s="247" t="str">
        <f t="shared" si="0"/>
        <v>10 ОС PL</v>
      </c>
      <c r="E48" s="213" t="s">
        <v>79</v>
      </c>
      <c r="F48" s="140" t="s">
        <v>81</v>
      </c>
      <c r="G48" s="138" t="s">
        <v>16</v>
      </c>
      <c r="H48" s="138">
        <v>50</v>
      </c>
      <c r="I48" s="147">
        <v>55.29</v>
      </c>
      <c r="J48" s="282">
        <f t="shared" si="1"/>
        <v>55.29</v>
      </c>
      <c r="K48" s="290">
        <f>Прайс!J48</f>
        <v>0</v>
      </c>
      <c r="L48" s="290">
        <f t="shared" si="2"/>
        <v>0</v>
      </c>
    </row>
    <row r="49" spans="1:12" ht="12.75" outlineLevel="1" x14ac:dyDescent="0.2">
      <c r="A49" s="143" t="s">
        <v>84</v>
      </c>
      <c r="B49" s="144">
        <v>10</v>
      </c>
      <c r="C49" s="144" t="s">
        <v>82</v>
      </c>
      <c r="D49" s="247" t="str">
        <f t="shared" si="0"/>
        <v>10 ОС PL 8017</v>
      </c>
      <c r="E49" s="213" t="s">
        <v>83</v>
      </c>
      <c r="F49" s="140" t="s">
        <v>470</v>
      </c>
      <c r="G49" s="138" t="s">
        <v>16</v>
      </c>
      <c r="H49" s="138">
        <v>50</v>
      </c>
      <c r="I49" s="147">
        <v>71</v>
      </c>
      <c r="J49" s="282">
        <f t="shared" si="1"/>
        <v>71</v>
      </c>
      <c r="K49" s="290">
        <f>Прайс!J49</f>
        <v>0</v>
      </c>
      <c r="L49" s="290">
        <f t="shared" si="2"/>
        <v>0</v>
      </c>
    </row>
    <row r="50" spans="1:12" ht="12.75" outlineLevel="1" x14ac:dyDescent="0.2">
      <c r="A50" s="143" t="s">
        <v>88</v>
      </c>
      <c r="B50" s="144">
        <v>10</v>
      </c>
      <c r="C50" s="144" t="s">
        <v>86</v>
      </c>
      <c r="D50" s="247" t="str">
        <f t="shared" si="0"/>
        <v>10 ОС PL 3011</v>
      </c>
      <c r="E50" s="213" t="s">
        <v>87</v>
      </c>
      <c r="F50" s="140" t="s">
        <v>471</v>
      </c>
      <c r="G50" s="138" t="s">
        <v>16</v>
      </c>
      <c r="H50" s="138">
        <v>50</v>
      </c>
      <c r="I50" s="147">
        <v>71</v>
      </c>
      <c r="J50" s="282">
        <f t="shared" si="1"/>
        <v>71</v>
      </c>
      <c r="K50" s="290">
        <f>Прайс!J50</f>
        <v>0</v>
      </c>
      <c r="L50" s="290">
        <f t="shared" si="2"/>
        <v>0</v>
      </c>
    </row>
    <row r="51" spans="1:12" ht="12.75" outlineLevel="1" x14ac:dyDescent="0.2">
      <c r="A51" s="143" t="s">
        <v>91</v>
      </c>
      <c r="B51" s="144">
        <v>10</v>
      </c>
      <c r="C51" s="144" t="s">
        <v>89</v>
      </c>
      <c r="D51" s="247" t="str">
        <f t="shared" si="0"/>
        <v>10 ОС PL 8004</v>
      </c>
      <c r="E51" s="213" t="s">
        <v>90</v>
      </c>
      <c r="F51" s="140" t="s">
        <v>472</v>
      </c>
      <c r="G51" s="138" t="s">
        <v>16</v>
      </c>
      <c r="H51" s="138">
        <v>50</v>
      </c>
      <c r="I51" s="147">
        <v>71</v>
      </c>
      <c r="J51" s="282">
        <f t="shared" si="1"/>
        <v>71</v>
      </c>
      <c r="K51" s="290">
        <f>Прайс!J51</f>
        <v>0</v>
      </c>
      <c r="L51" s="290">
        <f t="shared" si="2"/>
        <v>0</v>
      </c>
    </row>
    <row r="52" spans="1:12" ht="12.75" outlineLevel="1" x14ac:dyDescent="0.2">
      <c r="A52" s="143" t="s">
        <v>94</v>
      </c>
      <c r="B52" s="144">
        <v>10</v>
      </c>
      <c r="C52" s="144" t="s">
        <v>93</v>
      </c>
      <c r="D52" s="247" t="str">
        <f t="shared" si="0"/>
        <v>10 Cu PL</v>
      </c>
      <c r="E52" s="213" t="s">
        <v>79</v>
      </c>
      <c r="F52" s="140" t="s">
        <v>95</v>
      </c>
      <c r="G52" s="138" t="s">
        <v>16</v>
      </c>
      <c r="H52" s="138">
        <v>50</v>
      </c>
      <c r="I52" s="147">
        <v>181.36</v>
      </c>
      <c r="J52" s="282">
        <f t="shared" si="1"/>
        <v>181.36</v>
      </c>
      <c r="K52" s="290">
        <f>Прайс!J52</f>
        <v>0</v>
      </c>
      <c r="L52" s="290">
        <f t="shared" si="2"/>
        <v>0</v>
      </c>
    </row>
    <row r="53" spans="1:12" ht="12.75" outlineLevel="1" x14ac:dyDescent="0.2">
      <c r="A53" s="143" t="s">
        <v>836</v>
      </c>
      <c r="B53" s="158" t="s">
        <v>886</v>
      </c>
      <c r="C53" s="144" t="s">
        <v>790</v>
      </c>
      <c r="D53" s="247" t="str">
        <f t="shared" si="0"/>
        <v>10/1 Ni OC</v>
      </c>
      <c r="E53" s="213" t="s">
        <v>835</v>
      </c>
      <c r="F53" s="140" t="s">
        <v>793</v>
      </c>
      <c r="G53" s="138" t="s">
        <v>16</v>
      </c>
      <c r="H53" s="138"/>
      <c r="I53" s="147">
        <v>78.2</v>
      </c>
      <c r="J53" s="282">
        <f t="shared" si="1"/>
        <v>78.2</v>
      </c>
      <c r="K53" s="290">
        <f>Прайс!J53</f>
        <v>0</v>
      </c>
      <c r="L53" s="290">
        <f t="shared" si="2"/>
        <v>0</v>
      </c>
    </row>
    <row r="54" spans="1:12" ht="12.75" outlineLevel="1" x14ac:dyDescent="0.2">
      <c r="A54" s="143" t="s">
        <v>839</v>
      </c>
      <c r="B54" s="158" t="s">
        <v>886</v>
      </c>
      <c r="C54" s="144" t="s">
        <v>203</v>
      </c>
      <c r="D54" s="247" t="str">
        <f t="shared" si="0"/>
        <v>10/1 Ni</v>
      </c>
      <c r="E54" s="213" t="s">
        <v>838</v>
      </c>
      <c r="F54" s="140" t="s">
        <v>840</v>
      </c>
      <c r="G54" s="138" t="s">
        <v>16</v>
      </c>
      <c r="H54" s="138"/>
      <c r="I54" s="147">
        <v>145.75</v>
      </c>
      <c r="J54" s="282">
        <f t="shared" si="1"/>
        <v>145.75</v>
      </c>
      <c r="K54" s="290">
        <f>Прайс!J54</f>
        <v>0</v>
      </c>
      <c r="L54" s="290">
        <f t="shared" si="2"/>
        <v>0</v>
      </c>
    </row>
    <row r="55" spans="1:12" ht="12.75" outlineLevel="1" x14ac:dyDescent="0.2">
      <c r="A55" s="143" t="s">
        <v>98</v>
      </c>
      <c r="B55" s="158" t="s">
        <v>96</v>
      </c>
      <c r="C55" s="144" t="s">
        <v>45</v>
      </c>
      <c r="D55" s="247" t="str">
        <f t="shared" si="0"/>
        <v>10/07 OC</v>
      </c>
      <c r="E55" s="213" t="s">
        <v>97</v>
      </c>
      <c r="F55" s="140" t="s">
        <v>99</v>
      </c>
      <c r="G55" s="138" t="s">
        <v>16</v>
      </c>
      <c r="H55" s="138"/>
      <c r="I55" s="147">
        <v>61.43</v>
      </c>
      <c r="J55" s="282">
        <f t="shared" si="1"/>
        <v>61.43</v>
      </c>
      <c r="K55" s="290">
        <f>Прайс!J55</f>
        <v>0</v>
      </c>
      <c r="L55" s="290">
        <f t="shared" si="2"/>
        <v>0</v>
      </c>
    </row>
    <row r="56" spans="1:12" ht="12.75" outlineLevel="1" x14ac:dyDescent="0.2">
      <c r="A56" s="143" t="s">
        <v>101</v>
      </c>
      <c r="B56" s="167" t="s">
        <v>96</v>
      </c>
      <c r="C56" s="144" t="s">
        <v>49</v>
      </c>
      <c r="D56" s="247" t="str">
        <f t="shared" si="0"/>
        <v>10/07 OC 8017</v>
      </c>
      <c r="E56" s="213" t="s">
        <v>100</v>
      </c>
      <c r="F56" s="140" t="s">
        <v>473</v>
      </c>
      <c r="G56" s="138" t="s">
        <v>16</v>
      </c>
      <c r="H56" s="138"/>
      <c r="I56" s="147">
        <v>77.98</v>
      </c>
      <c r="J56" s="282">
        <f t="shared" si="1"/>
        <v>77.98</v>
      </c>
      <c r="K56" s="290">
        <f>Прайс!J56</f>
        <v>0</v>
      </c>
      <c r="L56" s="290">
        <f t="shared" si="2"/>
        <v>0</v>
      </c>
    </row>
    <row r="57" spans="1:12" ht="12.75" outlineLevel="1" x14ac:dyDescent="0.2">
      <c r="A57" s="143" t="s">
        <v>104</v>
      </c>
      <c r="B57" s="167" t="s">
        <v>96</v>
      </c>
      <c r="C57" s="144" t="s">
        <v>53</v>
      </c>
      <c r="D57" s="247" t="str">
        <f t="shared" si="0"/>
        <v>10/07 OC 3011</v>
      </c>
      <c r="E57" s="213" t="s">
        <v>103</v>
      </c>
      <c r="F57" s="140" t="s">
        <v>474</v>
      </c>
      <c r="G57" s="138" t="s">
        <v>16</v>
      </c>
      <c r="H57" s="138"/>
      <c r="I57" s="147">
        <v>77.98</v>
      </c>
      <c r="J57" s="282">
        <f t="shared" si="1"/>
        <v>77.98</v>
      </c>
      <c r="K57" s="290">
        <f>Прайс!J57</f>
        <v>0</v>
      </c>
      <c r="L57" s="290">
        <f t="shared" si="2"/>
        <v>0</v>
      </c>
    </row>
    <row r="58" spans="1:12" ht="12.75" outlineLevel="1" x14ac:dyDescent="0.2">
      <c r="A58" s="143" t="s">
        <v>106</v>
      </c>
      <c r="B58" s="167" t="s">
        <v>96</v>
      </c>
      <c r="C58" s="144" t="s">
        <v>56</v>
      </c>
      <c r="D58" s="247" t="str">
        <f t="shared" si="0"/>
        <v>10/07 OC 8004</v>
      </c>
      <c r="E58" s="213" t="s">
        <v>105</v>
      </c>
      <c r="F58" s="140" t="s">
        <v>475</v>
      </c>
      <c r="G58" s="138" t="s">
        <v>16</v>
      </c>
      <c r="H58" s="138"/>
      <c r="I58" s="147">
        <v>77.98</v>
      </c>
      <c r="J58" s="282">
        <f t="shared" si="1"/>
        <v>77.98</v>
      </c>
      <c r="K58" s="290">
        <f>Прайс!J58</f>
        <v>0</v>
      </c>
      <c r="L58" s="290">
        <f t="shared" si="2"/>
        <v>0</v>
      </c>
    </row>
    <row r="59" spans="1:12" ht="12.75" outlineLevel="1" x14ac:dyDescent="0.2">
      <c r="A59" s="168" t="s">
        <v>109</v>
      </c>
      <c r="B59" s="158" t="s">
        <v>887</v>
      </c>
      <c r="C59" s="144" t="s">
        <v>107</v>
      </c>
      <c r="D59" s="247" t="str">
        <f t="shared" si="0"/>
        <v>10/07  CU</v>
      </c>
      <c r="E59" s="213" t="s">
        <v>108</v>
      </c>
      <c r="F59" s="140" t="s">
        <v>110</v>
      </c>
      <c r="G59" s="138" t="s">
        <v>16</v>
      </c>
      <c r="H59" s="138"/>
      <c r="I59" s="147">
        <v>252</v>
      </c>
      <c r="J59" s="282">
        <f t="shared" si="1"/>
        <v>252</v>
      </c>
      <c r="K59" s="290">
        <f>Прайс!J59</f>
        <v>0</v>
      </c>
      <c r="L59" s="290">
        <f t="shared" si="2"/>
        <v>0</v>
      </c>
    </row>
    <row r="60" spans="1:12" ht="12.75" outlineLevel="1" x14ac:dyDescent="0.2">
      <c r="A60" s="143" t="s">
        <v>113</v>
      </c>
      <c r="B60" s="144" t="s">
        <v>888</v>
      </c>
      <c r="C60" s="144" t="s">
        <v>45</v>
      </c>
      <c r="D60" s="247" t="str">
        <f t="shared" si="0"/>
        <v>10/07s  OC</v>
      </c>
      <c r="E60" s="213" t="s">
        <v>112</v>
      </c>
      <c r="F60" s="140" t="s">
        <v>99</v>
      </c>
      <c r="G60" s="138" t="s">
        <v>16</v>
      </c>
      <c r="H60" s="138"/>
      <c r="I60" s="147">
        <v>61.19</v>
      </c>
      <c r="J60" s="282">
        <f t="shared" si="1"/>
        <v>61.19</v>
      </c>
      <c r="K60" s="290">
        <f>Прайс!J60</f>
        <v>0</v>
      </c>
      <c r="L60" s="290">
        <f t="shared" si="2"/>
        <v>0</v>
      </c>
    </row>
    <row r="61" spans="1:12" ht="12.75" outlineLevel="1" x14ac:dyDescent="0.2">
      <c r="A61" s="163" t="s">
        <v>116</v>
      </c>
      <c r="B61" s="169" t="s">
        <v>888</v>
      </c>
      <c r="C61" s="144" t="s">
        <v>49</v>
      </c>
      <c r="D61" s="247" t="str">
        <f t="shared" si="0"/>
        <v>10/07s  OC 8017</v>
      </c>
      <c r="E61" s="213" t="s">
        <v>115</v>
      </c>
      <c r="F61" s="140" t="s">
        <v>477</v>
      </c>
      <c r="G61" s="138" t="s">
        <v>16</v>
      </c>
      <c r="H61" s="138"/>
      <c r="I61" s="147">
        <v>81.540000000000006</v>
      </c>
      <c r="J61" s="282">
        <f t="shared" si="1"/>
        <v>81.540000000000006</v>
      </c>
      <c r="K61" s="290">
        <f>Прайс!J61</f>
        <v>0</v>
      </c>
      <c r="L61" s="290">
        <f t="shared" si="2"/>
        <v>0</v>
      </c>
    </row>
    <row r="62" spans="1:12" ht="25.5" outlineLevel="1" x14ac:dyDescent="0.2">
      <c r="A62" s="163" t="s">
        <v>119</v>
      </c>
      <c r="B62" s="169" t="s">
        <v>889</v>
      </c>
      <c r="C62" s="144" t="s">
        <v>53</v>
      </c>
      <c r="D62" s="247" t="str">
        <f t="shared" si="0"/>
        <v>10/07s OC  OC 3011</v>
      </c>
      <c r="E62" s="213" t="s">
        <v>118</v>
      </c>
      <c r="F62" s="140" t="s">
        <v>477</v>
      </c>
      <c r="G62" s="138" t="s">
        <v>16</v>
      </c>
      <c r="H62" s="138"/>
      <c r="I62" s="147">
        <v>81.540000000000006</v>
      </c>
      <c r="J62" s="282">
        <f t="shared" si="1"/>
        <v>81.540000000000006</v>
      </c>
      <c r="K62" s="290">
        <f>Прайс!J62</f>
        <v>0</v>
      </c>
      <c r="L62" s="290">
        <f t="shared" si="2"/>
        <v>0</v>
      </c>
    </row>
    <row r="63" spans="1:12" ht="25.5" outlineLevel="1" x14ac:dyDescent="0.2">
      <c r="A63" s="163" t="s">
        <v>121</v>
      </c>
      <c r="B63" s="169" t="s">
        <v>476</v>
      </c>
      <c r="C63" s="144" t="s">
        <v>56</v>
      </c>
      <c r="D63" s="247" t="str">
        <f t="shared" si="0"/>
        <v>10/07s OC OC 8004</v>
      </c>
      <c r="E63" s="213" t="s">
        <v>120</v>
      </c>
      <c r="F63" s="140" t="s">
        <v>477</v>
      </c>
      <c r="G63" s="138" t="s">
        <v>16</v>
      </c>
      <c r="H63" s="138"/>
      <c r="I63" s="147">
        <v>81.540000000000006</v>
      </c>
      <c r="J63" s="282">
        <f t="shared" si="1"/>
        <v>81.540000000000006</v>
      </c>
      <c r="K63" s="290">
        <f>Прайс!J63</f>
        <v>0</v>
      </c>
      <c r="L63" s="290">
        <f t="shared" si="2"/>
        <v>0</v>
      </c>
    </row>
    <row r="64" spans="1:12" outlineLevel="1" x14ac:dyDescent="0.2">
      <c r="A64" s="133"/>
      <c r="B64" s="207" t="s">
        <v>122</v>
      </c>
      <c r="C64" s="134"/>
      <c r="D64" s="134"/>
      <c r="E64" s="211"/>
      <c r="F64" s="136"/>
      <c r="G64" s="135"/>
      <c r="H64" s="137"/>
      <c r="I64" s="135"/>
      <c r="J64" s="135"/>
      <c r="K64" s="291">
        <f>Прайс!J64</f>
        <v>0</v>
      </c>
      <c r="L64" s="291">
        <f t="shared" si="2"/>
        <v>0</v>
      </c>
    </row>
    <row r="65" spans="1:12" ht="12.75" outlineLevel="1" x14ac:dyDescent="0.2">
      <c r="A65" s="143" t="s">
        <v>126</v>
      </c>
      <c r="B65" s="144">
        <v>20</v>
      </c>
      <c r="C65" s="144" t="s">
        <v>124</v>
      </c>
      <c r="D65" s="212" t="str">
        <f t="shared" si="0"/>
        <v>20 OC PL</v>
      </c>
      <c r="E65" s="213" t="s">
        <v>125</v>
      </c>
      <c r="F65" s="141" t="s">
        <v>81</v>
      </c>
      <c r="G65" s="138" t="s">
        <v>16</v>
      </c>
      <c r="H65" s="138">
        <v>50</v>
      </c>
      <c r="I65" s="147">
        <v>38.42</v>
      </c>
      <c r="J65" s="282">
        <f t="shared" si="1"/>
        <v>38.42</v>
      </c>
      <c r="K65" s="290">
        <f>Прайс!J65</f>
        <v>0</v>
      </c>
      <c r="L65" s="290">
        <f t="shared" si="2"/>
        <v>0</v>
      </c>
    </row>
    <row r="66" spans="1:12" ht="12.75" outlineLevel="1" x14ac:dyDescent="0.2">
      <c r="A66" s="163" t="s">
        <v>129</v>
      </c>
      <c r="B66" s="144">
        <v>20</v>
      </c>
      <c r="C66" s="144" t="s">
        <v>127</v>
      </c>
      <c r="D66" s="212" t="str">
        <f t="shared" si="0"/>
        <v>20 OC PL 8017</v>
      </c>
      <c r="E66" s="213" t="s">
        <v>128</v>
      </c>
      <c r="F66" s="141" t="s">
        <v>478</v>
      </c>
      <c r="G66" s="138" t="s">
        <v>16</v>
      </c>
      <c r="H66" s="138">
        <v>50</v>
      </c>
      <c r="I66" s="147">
        <v>45.03</v>
      </c>
      <c r="J66" s="282">
        <f t="shared" si="1"/>
        <v>45.03</v>
      </c>
      <c r="K66" s="290">
        <f>Прайс!J66</f>
        <v>0</v>
      </c>
      <c r="L66" s="290">
        <f t="shared" si="2"/>
        <v>0</v>
      </c>
    </row>
    <row r="67" spans="1:12" ht="12.75" outlineLevel="1" x14ac:dyDescent="0.2">
      <c r="A67" s="143" t="s">
        <v>132</v>
      </c>
      <c r="B67" s="144">
        <v>20</v>
      </c>
      <c r="C67" s="144" t="s">
        <v>130</v>
      </c>
      <c r="D67" s="212" t="str">
        <f t="shared" si="0"/>
        <v>20 OC PL 3011</v>
      </c>
      <c r="E67" s="213" t="s">
        <v>131</v>
      </c>
      <c r="F67" s="141" t="s">
        <v>479</v>
      </c>
      <c r="G67" s="138" t="s">
        <v>16</v>
      </c>
      <c r="H67" s="138">
        <v>50</v>
      </c>
      <c r="I67" s="147">
        <v>45.03</v>
      </c>
      <c r="J67" s="282">
        <f t="shared" si="1"/>
        <v>45.03</v>
      </c>
      <c r="K67" s="290">
        <f>Прайс!J67</f>
        <v>0</v>
      </c>
      <c r="L67" s="290">
        <f t="shared" si="2"/>
        <v>0</v>
      </c>
    </row>
    <row r="68" spans="1:12" ht="12.75" outlineLevel="1" x14ac:dyDescent="0.2">
      <c r="A68" s="143" t="s">
        <v>135</v>
      </c>
      <c r="B68" s="144">
        <v>20</v>
      </c>
      <c r="C68" s="144" t="s">
        <v>133</v>
      </c>
      <c r="D68" s="212" t="str">
        <f t="shared" si="0"/>
        <v>20 OC PL 8004</v>
      </c>
      <c r="E68" s="213" t="s">
        <v>134</v>
      </c>
      <c r="F68" s="140" t="s">
        <v>472</v>
      </c>
      <c r="G68" s="138" t="s">
        <v>16</v>
      </c>
      <c r="H68" s="138">
        <v>50</v>
      </c>
      <c r="I68" s="147">
        <v>45.03</v>
      </c>
      <c r="J68" s="282">
        <f t="shared" si="1"/>
        <v>45.03</v>
      </c>
      <c r="K68" s="290">
        <f>Прайс!J68</f>
        <v>0</v>
      </c>
      <c r="L68" s="290">
        <f t="shared" si="2"/>
        <v>0</v>
      </c>
    </row>
    <row r="69" spans="1:12" ht="12.75" outlineLevel="1" x14ac:dyDescent="0.2">
      <c r="A69" s="143"/>
      <c r="B69" s="144"/>
      <c r="C69" s="144" t="s">
        <v>78</v>
      </c>
      <c r="D69" s="212" t="s">
        <v>1055</v>
      </c>
      <c r="E69" s="213" t="s">
        <v>1049</v>
      </c>
      <c r="F69" s="140" t="s">
        <v>1053</v>
      </c>
      <c r="G69" s="138" t="s">
        <v>16</v>
      </c>
      <c r="H69" s="138"/>
      <c r="I69" s="147">
        <v>38.42</v>
      </c>
      <c r="J69" s="282">
        <f t="shared" si="1"/>
        <v>38.42</v>
      </c>
      <c r="K69" s="290">
        <f>Прайс!J69</f>
        <v>0</v>
      </c>
      <c r="L69" s="290">
        <f t="shared" si="2"/>
        <v>0</v>
      </c>
    </row>
    <row r="70" spans="1:12" ht="12.75" outlineLevel="1" x14ac:dyDescent="0.2">
      <c r="A70" s="143"/>
      <c r="B70" s="144"/>
      <c r="C70" s="144" t="s">
        <v>127</v>
      </c>
      <c r="D70" s="212" t="s">
        <v>1056</v>
      </c>
      <c r="E70" s="213" t="s">
        <v>1050</v>
      </c>
      <c r="F70" s="140" t="s">
        <v>1054</v>
      </c>
      <c r="G70" s="138" t="s">
        <v>16</v>
      </c>
      <c r="H70" s="138"/>
      <c r="I70" s="147">
        <v>45.03</v>
      </c>
      <c r="J70" s="282">
        <f t="shared" si="1"/>
        <v>45.03</v>
      </c>
      <c r="K70" s="290">
        <f>Прайс!J70</f>
        <v>0</v>
      </c>
      <c r="L70" s="290">
        <f t="shared" si="2"/>
        <v>0</v>
      </c>
    </row>
    <row r="71" spans="1:12" ht="12.75" outlineLevel="1" x14ac:dyDescent="0.2">
      <c r="A71" s="143"/>
      <c r="B71" s="144"/>
      <c r="C71" s="144" t="s">
        <v>130</v>
      </c>
      <c r="D71" s="212" t="s">
        <v>1057</v>
      </c>
      <c r="E71" s="213" t="s">
        <v>1051</v>
      </c>
      <c r="F71" s="140" t="s">
        <v>1054</v>
      </c>
      <c r="G71" s="138" t="s">
        <v>16</v>
      </c>
      <c r="H71" s="138"/>
      <c r="I71" s="147">
        <v>45.03</v>
      </c>
      <c r="J71" s="282">
        <f t="shared" si="1"/>
        <v>45.03</v>
      </c>
      <c r="K71" s="290">
        <f>Прайс!J71</f>
        <v>0</v>
      </c>
      <c r="L71" s="290">
        <f t="shared" si="2"/>
        <v>0</v>
      </c>
    </row>
    <row r="72" spans="1:12" ht="12.75" outlineLevel="1" x14ac:dyDescent="0.2">
      <c r="A72" s="143"/>
      <c r="B72" s="144"/>
      <c r="C72" s="144" t="s">
        <v>133</v>
      </c>
      <c r="D72" s="212" t="s">
        <v>1058</v>
      </c>
      <c r="E72" s="213" t="s">
        <v>1052</v>
      </c>
      <c r="F72" s="140" t="s">
        <v>1054</v>
      </c>
      <c r="G72" s="138" t="s">
        <v>16</v>
      </c>
      <c r="H72" s="138"/>
      <c r="I72" s="147">
        <v>45.03</v>
      </c>
      <c r="J72" s="282">
        <f t="shared" si="1"/>
        <v>45.03</v>
      </c>
      <c r="K72" s="290">
        <f>Прайс!J72</f>
        <v>0</v>
      </c>
      <c r="L72" s="290">
        <f t="shared" si="2"/>
        <v>0</v>
      </c>
    </row>
    <row r="73" spans="1:12" ht="12.75" outlineLevel="1" x14ac:dyDescent="0.2">
      <c r="A73" s="143" t="s">
        <v>792</v>
      </c>
      <c r="B73" s="158" t="s">
        <v>890</v>
      </c>
      <c r="C73" s="144" t="s">
        <v>790</v>
      </c>
      <c r="D73" s="212" t="str">
        <f t="shared" si="0"/>
        <v>20/1 Ni OC</v>
      </c>
      <c r="E73" s="213" t="s">
        <v>791</v>
      </c>
      <c r="F73" s="141" t="s">
        <v>793</v>
      </c>
      <c r="G73" s="138" t="s">
        <v>16</v>
      </c>
      <c r="H73" s="138">
        <v>50</v>
      </c>
      <c r="I73" s="147">
        <v>59.7</v>
      </c>
      <c r="J73" s="282">
        <f t="shared" si="1"/>
        <v>59.7</v>
      </c>
      <c r="K73" s="290">
        <f>Прайс!J73</f>
        <v>0</v>
      </c>
      <c r="L73" s="290">
        <f t="shared" si="2"/>
        <v>0</v>
      </c>
    </row>
    <row r="74" spans="1:12" ht="12.75" outlineLevel="1" x14ac:dyDescent="0.2">
      <c r="A74" s="143"/>
      <c r="B74" s="158"/>
      <c r="C74" s="144" t="s">
        <v>203</v>
      </c>
      <c r="D74" s="212" t="s">
        <v>1059</v>
      </c>
      <c r="E74" s="213" t="s">
        <v>1060</v>
      </c>
      <c r="F74" s="141"/>
      <c r="G74" s="138" t="s">
        <v>16</v>
      </c>
      <c r="H74" s="138"/>
      <c r="I74" s="147">
        <v>55.9</v>
      </c>
      <c r="J74" s="282">
        <f t="shared" si="1"/>
        <v>55.9</v>
      </c>
      <c r="K74" s="290">
        <f>Прайс!J74</f>
        <v>0</v>
      </c>
      <c r="L74" s="290">
        <f t="shared" si="2"/>
        <v>0</v>
      </c>
    </row>
    <row r="75" spans="1:12" ht="12.75" outlineLevel="1" x14ac:dyDescent="0.2">
      <c r="A75" s="143" t="s">
        <v>138</v>
      </c>
      <c r="B75" s="158" t="s">
        <v>891</v>
      </c>
      <c r="C75" s="144" t="s">
        <v>45</v>
      </c>
      <c r="D75" s="212" t="str">
        <f t="shared" si="0"/>
        <v>20/07  OC</v>
      </c>
      <c r="E75" s="213" t="s">
        <v>137</v>
      </c>
      <c r="F75" s="140" t="s">
        <v>99</v>
      </c>
      <c r="G75" s="138" t="s">
        <v>16</v>
      </c>
      <c r="H75" s="138"/>
      <c r="I75" s="147">
        <v>47.93</v>
      </c>
      <c r="J75" s="282">
        <f t="shared" si="1"/>
        <v>47.93</v>
      </c>
      <c r="K75" s="290">
        <f>Прайс!J75</f>
        <v>0</v>
      </c>
      <c r="L75" s="290">
        <f t="shared" si="2"/>
        <v>0</v>
      </c>
    </row>
    <row r="76" spans="1:12" ht="12.75" outlineLevel="1" x14ac:dyDescent="0.2">
      <c r="A76" s="143" t="s">
        <v>140</v>
      </c>
      <c r="B76" s="158" t="s">
        <v>136</v>
      </c>
      <c r="C76" s="144" t="s">
        <v>49</v>
      </c>
      <c r="D76" s="212" t="str">
        <f t="shared" si="0"/>
        <v>20/07 OC 8017</v>
      </c>
      <c r="E76" s="213" t="s">
        <v>139</v>
      </c>
      <c r="F76" s="140" t="s">
        <v>473</v>
      </c>
      <c r="G76" s="138" t="s">
        <v>16</v>
      </c>
      <c r="H76" s="138"/>
      <c r="I76" s="147">
        <v>57.4</v>
      </c>
      <c r="J76" s="282">
        <f t="shared" si="1"/>
        <v>57.4</v>
      </c>
      <c r="K76" s="290">
        <f>Прайс!J76</f>
        <v>0</v>
      </c>
      <c r="L76" s="290">
        <f t="shared" si="2"/>
        <v>0</v>
      </c>
    </row>
    <row r="77" spans="1:12" ht="12.75" outlineLevel="1" x14ac:dyDescent="0.2">
      <c r="A77" s="143" t="s">
        <v>142</v>
      </c>
      <c r="B77" s="158" t="s">
        <v>891</v>
      </c>
      <c r="C77" s="144" t="s">
        <v>53</v>
      </c>
      <c r="D77" s="212" t="str">
        <f t="shared" ref="D77:D145" si="3">B77&amp;" "&amp;C77</f>
        <v>20/07  OC 3011</v>
      </c>
      <c r="E77" s="213" t="s">
        <v>141</v>
      </c>
      <c r="F77" s="140" t="s">
        <v>474</v>
      </c>
      <c r="G77" s="138" t="s">
        <v>16</v>
      </c>
      <c r="H77" s="138"/>
      <c r="I77" s="147">
        <v>57.4</v>
      </c>
      <c r="J77" s="282">
        <f t="shared" ref="J77:J121" si="4">ROUND(I77*(100-$J$2)/100, 2)</f>
        <v>57.4</v>
      </c>
      <c r="K77" s="290">
        <f>Прайс!J77</f>
        <v>0</v>
      </c>
      <c r="L77" s="290">
        <f t="shared" ref="L77:L145" si="5">J77*K77</f>
        <v>0</v>
      </c>
    </row>
    <row r="78" spans="1:12" ht="12.75" outlineLevel="1" x14ac:dyDescent="0.2">
      <c r="A78" s="143" t="s">
        <v>144</v>
      </c>
      <c r="B78" s="158" t="s">
        <v>891</v>
      </c>
      <c r="C78" s="144" t="s">
        <v>56</v>
      </c>
      <c r="D78" s="212" t="str">
        <f t="shared" si="3"/>
        <v>20/07  OC 8004</v>
      </c>
      <c r="E78" s="213" t="s">
        <v>143</v>
      </c>
      <c r="F78" s="140" t="s">
        <v>475</v>
      </c>
      <c r="G78" s="138" t="s">
        <v>16</v>
      </c>
      <c r="H78" s="138"/>
      <c r="I78" s="147">
        <v>57.4</v>
      </c>
      <c r="J78" s="282">
        <f t="shared" si="4"/>
        <v>57.4</v>
      </c>
      <c r="K78" s="290">
        <f>Прайс!J78</f>
        <v>0</v>
      </c>
      <c r="L78" s="290">
        <f t="shared" si="5"/>
        <v>0</v>
      </c>
    </row>
    <row r="79" spans="1:12" ht="12.75" outlineLevel="1" x14ac:dyDescent="0.2">
      <c r="A79" s="143" t="s">
        <v>147</v>
      </c>
      <c r="B79" s="144" t="s">
        <v>145</v>
      </c>
      <c r="C79" s="144" t="s">
        <v>45</v>
      </c>
      <c r="D79" s="212" t="str">
        <f t="shared" si="3"/>
        <v>20/07s OC</v>
      </c>
      <c r="E79" s="213" t="s">
        <v>146</v>
      </c>
      <c r="F79" s="140" t="s">
        <v>114</v>
      </c>
      <c r="G79" s="138" t="s">
        <v>16</v>
      </c>
      <c r="H79" s="138"/>
      <c r="I79" s="147">
        <v>55.48</v>
      </c>
      <c r="J79" s="282">
        <f t="shared" si="4"/>
        <v>55.48</v>
      </c>
      <c r="K79" s="290">
        <f>Прайс!J79</f>
        <v>0</v>
      </c>
      <c r="L79" s="290">
        <f t="shared" si="5"/>
        <v>0</v>
      </c>
    </row>
    <row r="80" spans="1:12" ht="12.75" outlineLevel="1" x14ac:dyDescent="0.2">
      <c r="A80" s="163" t="s">
        <v>149</v>
      </c>
      <c r="B80" s="144" t="s">
        <v>892</v>
      </c>
      <c r="C80" s="144" t="s">
        <v>49</v>
      </c>
      <c r="D80" s="212" t="str">
        <f t="shared" si="3"/>
        <v>20/07s  OC 8017</v>
      </c>
      <c r="E80" s="213" t="s">
        <v>148</v>
      </c>
      <c r="F80" s="140" t="s">
        <v>480</v>
      </c>
      <c r="G80" s="138" t="s">
        <v>16</v>
      </c>
      <c r="H80" s="138"/>
      <c r="I80" s="147">
        <v>67.7</v>
      </c>
      <c r="J80" s="282">
        <f t="shared" si="4"/>
        <v>67.7</v>
      </c>
      <c r="K80" s="290">
        <f>Прайс!J80</f>
        <v>0</v>
      </c>
      <c r="L80" s="290">
        <f t="shared" si="5"/>
        <v>0</v>
      </c>
    </row>
    <row r="81" spans="1:13" ht="12.75" outlineLevel="1" x14ac:dyDescent="0.2">
      <c r="A81" s="163" t="s">
        <v>151</v>
      </c>
      <c r="B81" s="144" t="s">
        <v>145</v>
      </c>
      <c r="C81" s="144" t="s">
        <v>53</v>
      </c>
      <c r="D81" s="212" t="str">
        <f t="shared" si="3"/>
        <v>20/07s OC 3011</v>
      </c>
      <c r="E81" s="213" t="s">
        <v>150</v>
      </c>
      <c r="F81" s="140" t="s">
        <v>480</v>
      </c>
      <c r="G81" s="138" t="s">
        <v>16</v>
      </c>
      <c r="H81" s="138"/>
      <c r="I81" s="147">
        <v>67.7</v>
      </c>
      <c r="J81" s="282">
        <f t="shared" si="4"/>
        <v>67.7</v>
      </c>
      <c r="K81" s="290">
        <f>Прайс!J81</f>
        <v>0</v>
      </c>
      <c r="L81" s="290">
        <f t="shared" si="5"/>
        <v>0</v>
      </c>
    </row>
    <row r="82" spans="1:13" ht="12.75" outlineLevel="1" x14ac:dyDescent="0.2">
      <c r="A82" s="163" t="s">
        <v>153</v>
      </c>
      <c r="B82" s="144" t="s">
        <v>145</v>
      </c>
      <c r="C82" s="144" t="s">
        <v>56</v>
      </c>
      <c r="D82" s="212" t="str">
        <f t="shared" si="3"/>
        <v>20/07s OC 8004</v>
      </c>
      <c r="E82" s="213" t="s">
        <v>152</v>
      </c>
      <c r="F82" s="140" t="s">
        <v>480</v>
      </c>
      <c r="G82" s="138" t="s">
        <v>16</v>
      </c>
      <c r="H82" s="138"/>
      <c r="I82" s="147">
        <v>67.7</v>
      </c>
      <c r="J82" s="282">
        <f t="shared" si="4"/>
        <v>67.7</v>
      </c>
      <c r="K82" s="290">
        <f>Прайс!J82</f>
        <v>0</v>
      </c>
      <c r="L82" s="290">
        <f t="shared" si="5"/>
        <v>0</v>
      </c>
    </row>
    <row r="83" spans="1:13" ht="12.75" outlineLevel="1" x14ac:dyDescent="0.2">
      <c r="A83" s="143" t="s">
        <v>482</v>
      </c>
      <c r="B83" s="144" t="s">
        <v>893</v>
      </c>
      <c r="C83" s="144" t="s">
        <v>45</v>
      </c>
      <c r="D83" s="212" t="str">
        <f t="shared" si="3"/>
        <v>03/1s  OC</v>
      </c>
      <c r="E83" s="213" t="s">
        <v>481</v>
      </c>
      <c r="F83" s="140" t="s">
        <v>155</v>
      </c>
      <c r="G83" s="138" t="s">
        <v>16</v>
      </c>
      <c r="H83" s="138"/>
      <c r="I83" s="147">
        <v>44.16</v>
      </c>
      <c r="J83" s="282">
        <f t="shared" si="4"/>
        <v>44.16</v>
      </c>
      <c r="K83" s="290">
        <f>Прайс!J83</f>
        <v>0</v>
      </c>
      <c r="L83" s="290">
        <f t="shared" si="5"/>
        <v>0</v>
      </c>
    </row>
    <row r="84" spans="1:13" ht="12.75" outlineLevel="1" x14ac:dyDescent="0.2">
      <c r="A84" s="143" t="s">
        <v>484</v>
      </c>
      <c r="B84" s="144" t="s">
        <v>893</v>
      </c>
      <c r="C84" s="144" t="s">
        <v>156</v>
      </c>
      <c r="D84" s="212" t="str">
        <f t="shared" si="3"/>
        <v>03/1s  ОС LA</v>
      </c>
      <c r="E84" s="213" t="s">
        <v>483</v>
      </c>
      <c r="F84" s="140" t="s">
        <v>157</v>
      </c>
      <c r="G84" s="138" t="s">
        <v>16</v>
      </c>
      <c r="H84" s="138"/>
      <c r="I84" s="147">
        <v>61</v>
      </c>
      <c r="J84" s="282">
        <f t="shared" si="4"/>
        <v>61</v>
      </c>
      <c r="K84" s="290">
        <f>Прайс!J84</f>
        <v>0</v>
      </c>
      <c r="L84" s="290">
        <f t="shared" si="5"/>
        <v>0</v>
      </c>
    </row>
    <row r="85" spans="1:13" ht="12.75" outlineLevel="1" x14ac:dyDescent="0.2">
      <c r="A85" s="143" t="s">
        <v>486</v>
      </c>
      <c r="B85" s="144" t="s">
        <v>893</v>
      </c>
      <c r="C85" s="144" t="s">
        <v>107</v>
      </c>
      <c r="D85" s="212" t="str">
        <f t="shared" si="3"/>
        <v>03/1s  CU</v>
      </c>
      <c r="E85" s="213" t="s">
        <v>485</v>
      </c>
      <c r="F85" s="140" t="s">
        <v>158</v>
      </c>
      <c r="G85" s="138" t="s">
        <v>16</v>
      </c>
      <c r="H85" s="138"/>
      <c r="I85" s="147">
        <v>154.19999999999999</v>
      </c>
      <c r="J85" s="282">
        <f t="shared" si="4"/>
        <v>154.19999999999999</v>
      </c>
      <c r="K85" s="290">
        <f>Прайс!J85</f>
        <v>0</v>
      </c>
      <c r="L85" s="290">
        <f t="shared" si="5"/>
        <v>0</v>
      </c>
    </row>
    <row r="86" spans="1:13" ht="12.75" outlineLevel="1" x14ac:dyDescent="0.2">
      <c r="A86" s="143" t="s">
        <v>489</v>
      </c>
      <c r="B86" s="158" t="s">
        <v>487</v>
      </c>
      <c r="C86" s="144" t="s">
        <v>124</v>
      </c>
      <c r="D86" s="212" t="str">
        <f t="shared" si="3"/>
        <v>09/01 OC PL</v>
      </c>
      <c r="E86" s="213" t="s">
        <v>488</v>
      </c>
      <c r="F86" s="140" t="s">
        <v>114</v>
      </c>
      <c r="G86" s="138" t="s">
        <v>16</v>
      </c>
      <c r="H86" s="138"/>
      <c r="I86" s="147">
        <v>71.069999999999993</v>
      </c>
      <c r="J86" s="282">
        <f t="shared" si="4"/>
        <v>71.069999999999993</v>
      </c>
      <c r="K86" s="290">
        <f>Прайс!J86</f>
        <v>0</v>
      </c>
      <c r="L86" s="290">
        <f t="shared" si="5"/>
        <v>0</v>
      </c>
    </row>
    <row r="87" spans="1:13" ht="12.75" outlineLevel="1" x14ac:dyDescent="0.2">
      <c r="A87" s="143" t="s">
        <v>492</v>
      </c>
      <c r="B87" s="158" t="s">
        <v>490</v>
      </c>
      <c r="C87" s="144" t="s">
        <v>45</v>
      </c>
      <c r="D87" s="212" t="str">
        <f t="shared" si="3"/>
        <v>09/30 OC</v>
      </c>
      <c r="E87" s="213" t="s">
        <v>491</v>
      </c>
      <c r="F87" s="140" t="s">
        <v>114</v>
      </c>
      <c r="G87" s="138" t="s">
        <v>16</v>
      </c>
      <c r="H87" s="138"/>
      <c r="I87" s="147">
        <v>77.77</v>
      </c>
      <c r="J87" s="282">
        <f t="shared" si="4"/>
        <v>77.77</v>
      </c>
      <c r="K87" s="290">
        <f>Прайс!J87</f>
        <v>0</v>
      </c>
      <c r="L87" s="290">
        <f t="shared" si="5"/>
        <v>0</v>
      </c>
    </row>
    <row r="88" spans="1:13" s="162" customFormat="1" ht="12.75" outlineLevel="1" x14ac:dyDescent="0.2">
      <c r="A88" s="143" t="s">
        <v>495</v>
      </c>
      <c r="B88" s="159" t="s">
        <v>493</v>
      </c>
      <c r="C88" s="170" t="s">
        <v>36</v>
      </c>
      <c r="D88" s="212" t="str">
        <f t="shared" si="3"/>
        <v>09/02 ОС</v>
      </c>
      <c r="E88" s="214" t="s">
        <v>494</v>
      </c>
      <c r="F88" s="141" t="s">
        <v>496</v>
      </c>
      <c r="G88" s="139" t="s">
        <v>16</v>
      </c>
      <c r="H88" s="139"/>
      <c r="I88" s="147">
        <v>89.36</v>
      </c>
      <c r="J88" s="282">
        <f t="shared" si="4"/>
        <v>89.36</v>
      </c>
      <c r="K88" s="290">
        <f>Прайс!J88</f>
        <v>0</v>
      </c>
      <c r="L88" s="290">
        <f t="shared" si="5"/>
        <v>0</v>
      </c>
      <c r="M88" s="153"/>
    </row>
    <row r="89" spans="1:13" s="162" customFormat="1" ht="12.75" outlineLevel="1" x14ac:dyDescent="0.2">
      <c r="A89" s="143" t="s">
        <v>499</v>
      </c>
      <c r="B89" s="159" t="s">
        <v>497</v>
      </c>
      <c r="C89" s="170" t="s">
        <v>124</v>
      </c>
      <c r="D89" s="212" t="str">
        <f t="shared" si="3"/>
        <v>12/12/8 OC PL</v>
      </c>
      <c r="E89" s="214" t="s">
        <v>498</v>
      </c>
      <c r="F89" s="141" t="s">
        <v>500</v>
      </c>
      <c r="G89" s="139" t="s">
        <v>16</v>
      </c>
      <c r="H89" s="139"/>
      <c r="I89" s="147">
        <v>24.28</v>
      </c>
      <c r="J89" s="282">
        <f t="shared" si="4"/>
        <v>24.28</v>
      </c>
      <c r="K89" s="290">
        <f>Прайс!J89</f>
        <v>0</v>
      </c>
      <c r="L89" s="290">
        <f t="shared" si="5"/>
        <v>0</v>
      </c>
      <c r="M89" s="153"/>
    </row>
    <row r="90" spans="1:13" s="162" customFormat="1" ht="12.75" outlineLevel="1" x14ac:dyDescent="0.2">
      <c r="A90" s="143" t="s">
        <v>503</v>
      </c>
      <c r="B90" s="159" t="s">
        <v>497</v>
      </c>
      <c r="C90" s="170" t="s">
        <v>501</v>
      </c>
      <c r="D90" s="212" t="str">
        <f t="shared" si="3"/>
        <v>12/12/8 Ni PL</v>
      </c>
      <c r="E90" s="214" t="s">
        <v>502</v>
      </c>
      <c r="F90" s="141" t="s">
        <v>504</v>
      </c>
      <c r="G90" s="139" t="s">
        <v>16</v>
      </c>
      <c r="H90" s="139"/>
      <c r="I90" s="147">
        <v>32.020000000000003</v>
      </c>
      <c r="J90" s="282">
        <f t="shared" si="4"/>
        <v>32.020000000000003</v>
      </c>
      <c r="K90" s="290">
        <f>Прайс!J90</f>
        <v>0</v>
      </c>
      <c r="L90" s="290">
        <f t="shared" si="5"/>
        <v>0</v>
      </c>
      <c r="M90" s="153"/>
    </row>
    <row r="91" spans="1:13" s="162" customFormat="1" ht="12.75" outlineLevel="1" x14ac:dyDescent="0.2">
      <c r="A91" s="143" t="s">
        <v>506</v>
      </c>
      <c r="B91" s="159" t="s">
        <v>497</v>
      </c>
      <c r="C91" s="170" t="s">
        <v>93</v>
      </c>
      <c r="D91" s="212" t="str">
        <f t="shared" si="3"/>
        <v>12/12/8 Cu PL</v>
      </c>
      <c r="E91" s="214" t="s">
        <v>505</v>
      </c>
      <c r="F91" s="141" t="s">
        <v>507</v>
      </c>
      <c r="G91" s="139" t="s">
        <v>16</v>
      </c>
      <c r="H91" s="139"/>
      <c r="I91" s="147">
        <v>47.47</v>
      </c>
      <c r="J91" s="282">
        <f t="shared" si="4"/>
        <v>47.47</v>
      </c>
      <c r="K91" s="290">
        <f>Прайс!J91</f>
        <v>0</v>
      </c>
      <c r="L91" s="290">
        <f t="shared" si="5"/>
        <v>0</v>
      </c>
      <c r="M91" s="153"/>
    </row>
    <row r="92" spans="1:13" s="162" customFormat="1" ht="12.75" outlineLevel="1" x14ac:dyDescent="0.2">
      <c r="A92" s="143" t="s">
        <v>510</v>
      </c>
      <c r="B92" s="159" t="s">
        <v>497</v>
      </c>
      <c r="C92" s="170" t="s">
        <v>508</v>
      </c>
      <c r="D92" s="212" t="str">
        <f t="shared" si="3"/>
        <v>12/12/8 OC LA</v>
      </c>
      <c r="E92" s="214" t="s">
        <v>509</v>
      </c>
      <c r="F92" s="141" t="s">
        <v>161</v>
      </c>
      <c r="G92" s="139" t="s">
        <v>16</v>
      </c>
      <c r="H92" s="139"/>
      <c r="I92" s="147">
        <v>33.14</v>
      </c>
      <c r="J92" s="282">
        <f t="shared" si="4"/>
        <v>33.14</v>
      </c>
      <c r="K92" s="290">
        <f>Прайс!J92</f>
        <v>0</v>
      </c>
      <c r="L92" s="290">
        <f t="shared" si="5"/>
        <v>0</v>
      </c>
      <c r="M92" s="153"/>
    </row>
    <row r="93" spans="1:13" ht="12.75" outlineLevel="1" x14ac:dyDescent="0.2">
      <c r="A93" s="143" t="s">
        <v>513</v>
      </c>
      <c r="B93" s="158" t="s">
        <v>511</v>
      </c>
      <c r="C93" s="144" t="s">
        <v>124</v>
      </c>
      <c r="D93" s="212" t="str">
        <f t="shared" si="3"/>
        <v>12/33 OC PL</v>
      </c>
      <c r="E93" s="213" t="s">
        <v>512</v>
      </c>
      <c r="F93" s="140" t="s">
        <v>114</v>
      </c>
      <c r="G93" s="138" t="s">
        <v>16</v>
      </c>
      <c r="H93" s="138"/>
      <c r="I93" s="147">
        <v>42.59</v>
      </c>
      <c r="J93" s="282">
        <f t="shared" si="4"/>
        <v>42.59</v>
      </c>
      <c r="K93" s="290">
        <f>Прайс!J93</f>
        <v>0</v>
      </c>
      <c r="L93" s="290">
        <f t="shared" si="5"/>
        <v>0</v>
      </c>
    </row>
    <row r="94" spans="1:13" ht="12.75" outlineLevel="1" x14ac:dyDescent="0.2">
      <c r="A94" s="143" t="s">
        <v>515</v>
      </c>
      <c r="B94" s="158" t="s">
        <v>511</v>
      </c>
      <c r="C94" s="144" t="s">
        <v>501</v>
      </c>
      <c r="D94" s="212" t="str">
        <f t="shared" si="3"/>
        <v>12/33 Ni PL</v>
      </c>
      <c r="E94" s="213" t="s">
        <v>514</v>
      </c>
      <c r="F94" s="140" t="s">
        <v>516</v>
      </c>
      <c r="G94" s="138" t="s">
        <v>16</v>
      </c>
      <c r="H94" s="138"/>
      <c r="I94" s="147">
        <v>65.64</v>
      </c>
      <c r="J94" s="282">
        <f t="shared" si="4"/>
        <v>65.64</v>
      </c>
      <c r="K94" s="290">
        <f>Прайс!J94</f>
        <v>0</v>
      </c>
      <c r="L94" s="290">
        <f t="shared" si="5"/>
        <v>0</v>
      </c>
    </row>
    <row r="95" spans="1:13" ht="12.75" outlineLevel="1" x14ac:dyDescent="0.2">
      <c r="A95" s="143" t="s">
        <v>519</v>
      </c>
      <c r="B95" s="158" t="s">
        <v>511</v>
      </c>
      <c r="C95" s="144" t="s">
        <v>517</v>
      </c>
      <c r="D95" s="212" t="str">
        <f t="shared" si="3"/>
        <v>12/33 CU PL</v>
      </c>
      <c r="E95" s="213" t="s">
        <v>518</v>
      </c>
      <c r="F95" s="140" t="s">
        <v>520</v>
      </c>
      <c r="G95" s="138" t="s">
        <v>16</v>
      </c>
      <c r="H95" s="138"/>
      <c r="I95" s="147">
        <v>139.52000000000001</v>
      </c>
      <c r="J95" s="282">
        <f t="shared" si="4"/>
        <v>139.52000000000001</v>
      </c>
      <c r="K95" s="290">
        <f>Прайс!J95</f>
        <v>0</v>
      </c>
      <c r="L95" s="290">
        <f t="shared" si="5"/>
        <v>0</v>
      </c>
    </row>
    <row r="96" spans="1:13" ht="12.75" outlineLevel="1" x14ac:dyDescent="0.2">
      <c r="A96" s="143" t="s">
        <v>522</v>
      </c>
      <c r="B96" s="158" t="s">
        <v>511</v>
      </c>
      <c r="C96" s="144" t="s">
        <v>508</v>
      </c>
      <c r="D96" s="212" t="str">
        <f t="shared" si="3"/>
        <v>12/33 OC LA</v>
      </c>
      <c r="E96" s="213" t="s">
        <v>521</v>
      </c>
      <c r="F96" s="140" t="s">
        <v>165</v>
      </c>
      <c r="G96" s="138" t="s">
        <v>16</v>
      </c>
      <c r="H96" s="138"/>
      <c r="I96" s="147">
        <v>54.48</v>
      </c>
      <c r="J96" s="282">
        <f t="shared" si="4"/>
        <v>54.48</v>
      </c>
      <c r="K96" s="290">
        <f>Прайс!J96</f>
        <v>0</v>
      </c>
      <c r="L96" s="290">
        <f t="shared" si="5"/>
        <v>0</v>
      </c>
    </row>
    <row r="97" spans="1:12" ht="12.75" outlineLevel="1" x14ac:dyDescent="0.2">
      <c r="A97" s="143" t="s">
        <v>525</v>
      </c>
      <c r="B97" s="158" t="s">
        <v>523</v>
      </c>
      <c r="C97" s="144" t="s">
        <v>124</v>
      </c>
      <c r="D97" s="212" t="str">
        <f t="shared" si="3"/>
        <v>12/40 OC PL</v>
      </c>
      <c r="E97" s="213" t="s">
        <v>524</v>
      </c>
      <c r="F97" s="140" t="s">
        <v>114</v>
      </c>
      <c r="G97" s="138" t="s">
        <v>16</v>
      </c>
      <c r="H97" s="138"/>
      <c r="I97" s="147">
        <v>43.89</v>
      </c>
      <c r="J97" s="282">
        <f t="shared" si="4"/>
        <v>43.89</v>
      </c>
      <c r="K97" s="290">
        <f>Прайс!J97</f>
        <v>0</v>
      </c>
      <c r="L97" s="290">
        <f t="shared" si="5"/>
        <v>0</v>
      </c>
    </row>
    <row r="98" spans="1:12" ht="12.75" outlineLevel="1" x14ac:dyDescent="0.2">
      <c r="A98" s="143" t="s">
        <v>527</v>
      </c>
      <c r="B98" s="158" t="s">
        <v>523</v>
      </c>
      <c r="C98" s="144" t="s">
        <v>501</v>
      </c>
      <c r="D98" s="212" t="str">
        <f t="shared" si="3"/>
        <v>12/40 Ni PL</v>
      </c>
      <c r="E98" s="213" t="s">
        <v>526</v>
      </c>
      <c r="F98" s="140" t="s">
        <v>516</v>
      </c>
      <c r="G98" s="138" t="s">
        <v>16</v>
      </c>
      <c r="H98" s="138"/>
      <c r="I98" s="147">
        <v>69.48</v>
      </c>
      <c r="J98" s="282">
        <f t="shared" si="4"/>
        <v>69.48</v>
      </c>
      <c r="K98" s="290">
        <f>Прайс!J98</f>
        <v>0</v>
      </c>
      <c r="L98" s="290">
        <f t="shared" si="5"/>
        <v>0</v>
      </c>
    </row>
    <row r="99" spans="1:12" ht="12.75" outlineLevel="1" x14ac:dyDescent="0.2">
      <c r="A99" s="143" t="s">
        <v>529</v>
      </c>
      <c r="B99" s="158" t="s">
        <v>523</v>
      </c>
      <c r="C99" s="144" t="s">
        <v>517</v>
      </c>
      <c r="D99" s="212" t="str">
        <f t="shared" si="3"/>
        <v>12/40 CU PL</v>
      </c>
      <c r="E99" s="213" t="s">
        <v>528</v>
      </c>
      <c r="F99" s="140" t="s">
        <v>520</v>
      </c>
      <c r="G99" s="138" t="s">
        <v>16</v>
      </c>
      <c r="H99" s="138"/>
      <c r="I99" s="147">
        <v>149.4</v>
      </c>
      <c r="J99" s="282">
        <f t="shared" si="4"/>
        <v>149.4</v>
      </c>
      <c r="K99" s="290">
        <f>Прайс!J99</f>
        <v>0</v>
      </c>
      <c r="L99" s="290">
        <f t="shared" si="5"/>
        <v>0</v>
      </c>
    </row>
    <row r="100" spans="1:12" ht="12.75" outlineLevel="1" x14ac:dyDescent="0.2">
      <c r="A100" s="143" t="s">
        <v>531</v>
      </c>
      <c r="B100" s="158" t="s">
        <v>523</v>
      </c>
      <c r="C100" s="144" t="s">
        <v>508</v>
      </c>
      <c r="D100" s="212" t="str">
        <f t="shared" si="3"/>
        <v>12/40 OC LA</v>
      </c>
      <c r="E100" s="213" t="s">
        <v>530</v>
      </c>
      <c r="F100" s="140" t="s">
        <v>169</v>
      </c>
      <c r="G100" s="138" t="s">
        <v>16</v>
      </c>
      <c r="H100" s="138"/>
      <c r="I100" s="147">
        <v>51.15</v>
      </c>
      <c r="J100" s="282">
        <f t="shared" si="4"/>
        <v>51.15</v>
      </c>
      <c r="K100" s="290">
        <f>Прайс!J100</f>
        <v>0</v>
      </c>
      <c r="L100" s="290">
        <f t="shared" si="5"/>
        <v>0</v>
      </c>
    </row>
    <row r="101" spans="1:12" ht="12.75" outlineLevel="1" x14ac:dyDescent="0.2">
      <c r="A101" s="143" t="s">
        <v>1066</v>
      </c>
      <c r="B101" s="158" t="s">
        <v>1063</v>
      </c>
      <c r="C101" s="144" t="s">
        <v>790</v>
      </c>
      <c r="D101" s="212" t="str">
        <f t="shared" si="3"/>
        <v>12/12/1 Ni OC</v>
      </c>
      <c r="E101" s="216" t="s">
        <v>1069</v>
      </c>
      <c r="F101" s="140" t="s">
        <v>1072</v>
      </c>
      <c r="G101" s="138" t="s">
        <v>16</v>
      </c>
      <c r="H101" s="138"/>
      <c r="I101" s="147">
        <v>41.6</v>
      </c>
      <c r="J101" s="282">
        <f t="shared" si="4"/>
        <v>41.6</v>
      </c>
      <c r="K101" s="290">
        <f>Прайс!J101</f>
        <v>0</v>
      </c>
      <c r="L101" s="290">
        <f t="shared" si="5"/>
        <v>0</v>
      </c>
    </row>
    <row r="102" spans="1:12" ht="12.75" outlineLevel="1" x14ac:dyDescent="0.2">
      <c r="A102" s="143" t="s">
        <v>1067</v>
      </c>
      <c r="B102" s="158" t="s">
        <v>1064</v>
      </c>
      <c r="C102" s="144" t="s">
        <v>790</v>
      </c>
      <c r="D102" s="212" t="str">
        <f t="shared" si="3"/>
        <v>12/33/1 Ni OC</v>
      </c>
      <c r="E102" s="216" t="s">
        <v>1070</v>
      </c>
      <c r="F102" s="140" t="s">
        <v>1072</v>
      </c>
      <c r="G102" s="138" t="s">
        <v>16</v>
      </c>
      <c r="H102" s="138"/>
      <c r="I102" s="147">
        <v>59.91</v>
      </c>
      <c r="J102" s="282">
        <f t="shared" si="4"/>
        <v>59.91</v>
      </c>
      <c r="K102" s="290">
        <f>Прайс!J102</f>
        <v>0</v>
      </c>
      <c r="L102" s="290">
        <f t="shared" si="5"/>
        <v>0</v>
      </c>
    </row>
    <row r="103" spans="1:12" ht="12.75" outlineLevel="1" x14ac:dyDescent="0.2">
      <c r="A103" s="143" t="s">
        <v>1068</v>
      </c>
      <c r="B103" s="158" t="s">
        <v>1065</v>
      </c>
      <c r="C103" s="144" t="s">
        <v>790</v>
      </c>
      <c r="D103" s="212" t="str">
        <f t="shared" si="3"/>
        <v>12/40/1 Ni OC</v>
      </c>
      <c r="E103" s="216" t="s">
        <v>1071</v>
      </c>
      <c r="F103" s="140" t="s">
        <v>1072</v>
      </c>
      <c r="G103" s="138" t="s">
        <v>16</v>
      </c>
      <c r="H103" s="138"/>
      <c r="I103" s="147">
        <v>61.21</v>
      </c>
      <c r="J103" s="282">
        <f t="shared" si="4"/>
        <v>61.21</v>
      </c>
      <c r="K103" s="290">
        <f>Прайс!J103</f>
        <v>0</v>
      </c>
      <c r="L103" s="290">
        <f t="shared" si="5"/>
        <v>0</v>
      </c>
    </row>
    <row r="104" spans="1:12" ht="12.75" outlineLevel="1" x14ac:dyDescent="0.2">
      <c r="A104" s="143" t="s">
        <v>172</v>
      </c>
      <c r="B104" s="144" t="s">
        <v>170</v>
      </c>
      <c r="C104" s="144" t="s">
        <v>12</v>
      </c>
      <c r="D104" s="212" t="str">
        <f t="shared" si="3"/>
        <v>1PL PL</v>
      </c>
      <c r="E104" s="216" t="s">
        <v>171</v>
      </c>
      <c r="F104" s="140" t="s">
        <v>173</v>
      </c>
      <c r="G104" s="138" t="s">
        <v>16</v>
      </c>
      <c r="H104" s="138">
        <v>50</v>
      </c>
      <c r="I104" s="147">
        <v>16.93</v>
      </c>
      <c r="J104" s="282">
        <f t="shared" si="4"/>
        <v>16.93</v>
      </c>
      <c r="K104" s="290">
        <f>Прайс!J104</f>
        <v>0</v>
      </c>
      <c r="L104" s="290">
        <f t="shared" si="5"/>
        <v>0</v>
      </c>
    </row>
    <row r="105" spans="1:12" ht="12.75" outlineLevel="1" x14ac:dyDescent="0.2">
      <c r="A105" s="143" t="s">
        <v>176</v>
      </c>
      <c r="B105" s="144" t="s">
        <v>174</v>
      </c>
      <c r="C105" s="144" t="s">
        <v>12</v>
      </c>
      <c r="D105" s="212" t="str">
        <f t="shared" si="3"/>
        <v>2PL PL</v>
      </c>
      <c r="E105" s="216" t="s">
        <v>175</v>
      </c>
      <c r="F105" s="140" t="s">
        <v>173</v>
      </c>
      <c r="G105" s="138" t="s">
        <v>16</v>
      </c>
      <c r="H105" s="138">
        <v>50</v>
      </c>
      <c r="I105" s="147">
        <v>22</v>
      </c>
      <c r="J105" s="282">
        <f t="shared" si="4"/>
        <v>22</v>
      </c>
      <c r="K105" s="290">
        <f>Прайс!J105</f>
        <v>0</v>
      </c>
      <c r="L105" s="290">
        <f t="shared" si="5"/>
        <v>0</v>
      </c>
    </row>
    <row r="106" spans="1:12" ht="12.75" outlineLevel="1" x14ac:dyDescent="0.2">
      <c r="A106" s="143" t="s">
        <v>179</v>
      </c>
      <c r="B106" s="144" t="s">
        <v>177</v>
      </c>
      <c r="C106" s="144" t="s">
        <v>12</v>
      </c>
      <c r="D106" s="212" t="str">
        <f t="shared" si="3"/>
        <v>3PL PL</v>
      </c>
      <c r="E106" s="216" t="s">
        <v>178</v>
      </c>
      <c r="F106" s="140" t="s">
        <v>173</v>
      </c>
      <c r="G106" s="138" t="s">
        <v>16</v>
      </c>
      <c r="H106" s="138">
        <v>12</v>
      </c>
      <c r="I106" s="147">
        <v>34.9</v>
      </c>
      <c r="J106" s="282">
        <f t="shared" si="4"/>
        <v>34.9</v>
      </c>
      <c r="K106" s="290">
        <f>Прайс!J106</f>
        <v>0</v>
      </c>
      <c r="L106" s="290">
        <f t="shared" si="5"/>
        <v>0</v>
      </c>
    </row>
    <row r="107" spans="1:12" ht="12.75" outlineLevel="1" x14ac:dyDescent="0.2">
      <c r="A107" s="143" t="s">
        <v>534</v>
      </c>
      <c r="B107" s="144" t="s">
        <v>532</v>
      </c>
      <c r="C107" s="144" t="s">
        <v>12</v>
      </c>
      <c r="D107" s="212" t="str">
        <f t="shared" si="3"/>
        <v>4PL PL</v>
      </c>
      <c r="E107" s="216" t="s">
        <v>533</v>
      </c>
      <c r="F107" s="140" t="s">
        <v>173</v>
      </c>
      <c r="G107" s="138" t="s">
        <v>16</v>
      </c>
      <c r="H107" s="138"/>
      <c r="I107" s="147">
        <v>31.6</v>
      </c>
      <c r="J107" s="282">
        <f t="shared" si="4"/>
        <v>31.6</v>
      </c>
      <c r="K107" s="290">
        <f>Прайс!J107</f>
        <v>0</v>
      </c>
      <c r="L107" s="290">
        <f t="shared" si="5"/>
        <v>0</v>
      </c>
    </row>
    <row r="108" spans="1:12" ht="12.75" outlineLevel="1" x14ac:dyDescent="0.2">
      <c r="A108" s="143" t="s">
        <v>182</v>
      </c>
      <c r="B108" s="144">
        <v>14</v>
      </c>
      <c r="C108" s="144" t="s">
        <v>45</v>
      </c>
      <c r="D108" s="212" t="str">
        <f t="shared" si="3"/>
        <v>14 OC</v>
      </c>
      <c r="E108" s="216" t="s">
        <v>181</v>
      </c>
      <c r="F108" s="140" t="s">
        <v>183</v>
      </c>
      <c r="G108" s="138" t="s">
        <v>16</v>
      </c>
      <c r="H108" s="138"/>
      <c r="I108" s="147">
        <v>14.02</v>
      </c>
      <c r="J108" s="282">
        <f t="shared" si="4"/>
        <v>14.02</v>
      </c>
      <c r="K108" s="290">
        <f>Прайс!J108</f>
        <v>0</v>
      </c>
      <c r="L108" s="290">
        <f t="shared" si="5"/>
        <v>0</v>
      </c>
    </row>
    <row r="109" spans="1:12" ht="12.75" outlineLevel="1" x14ac:dyDescent="0.2">
      <c r="A109" s="143" t="s">
        <v>186</v>
      </c>
      <c r="B109" s="158" t="s">
        <v>894</v>
      </c>
      <c r="C109" s="144" t="s">
        <v>124</v>
      </c>
      <c r="D109" s="212" t="str">
        <f t="shared" si="3"/>
        <v>14/01  OC PL</v>
      </c>
      <c r="E109" s="213" t="s">
        <v>185</v>
      </c>
      <c r="F109" s="140" t="s">
        <v>159</v>
      </c>
      <c r="G109" s="138" t="s">
        <v>16</v>
      </c>
      <c r="H109" s="138"/>
      <c r="I109" s="147">
        <v>24</v>
      </c>
      <c r="J109" s="282">
        <f t="shared" si="4"/>
        <v>24</v>
      </c>
      <c r="K109" s="290">
        <f>Прайс!J109</f>
        <v>0</v>
      </c>
      <c r="L109" s="290">
        <f t="shared" si="5"/>
        <v>0</v>
      </c>
    </row>
    <row r="110" spans="1:12" ht="12.75" outlineLevel="1" x14ac:dyDescent="0.2">
      <c r="A110" s="171">
        <v>14020</v>
      </c>
      <c r="B110" s="158" t="s">
        <v>895</v>
      </c>
      <c r="C110" s="144" t="s">
        <v>36</v>
      </c>
      <c r="D110" s="212" t="str">
        <f t="shared" si="3"/>
        <v>14/02 ОС</v>
      </c>
      <c r="E110" s="213" t="s">
        <v>535</v>
      </c>
      <c r="F110" s="140" t="s">
        <v>536</v>
      </c>
      <c r="G110" s="138" t="s">
        <v>16</v>
      </c>
      <c r="H110" s="138"/>
      <c r="I110" s="147">
        <v>44.95</v>
      </c>
      <c r="J110" s="282">
        <f t="shared" si="4"/>
        <v>44.95</v>
      </c>
      <c r="K110" s="290">
        <f>Прайс!J110</f>
        <v>0</v>
      </c>
      <c r="L110" s="290">
        <f t="shared" si="5"/>
        <v>0</v>
      </c>
    </row>
    <row r="111" spans="1:12" ht="12.75" outlineLevel="1" x14ac:dyDescent="0.2">
      <c r="A111" s="143" t="s">
        <v>538</v>
      </c>
      <c r="B111" s="158" t="s">
        <v>189</v>
      </c>
      <c r="C111" s="144" t="s">
        <v>36</v>
      </c>
      <c r="D111" s="212" t="str">
        <f t="shared" si="3"/>
        <v>14/07 ОС</v>
      </c>
      <c r="E111" s="213" t="s">
        <v>537</v>
      </c>
      <c r="F111" s="140" t="s">
        <v>99</v>
      </c>
      <c r="G111" s="138" t="s">
        <v>16</v>
      </c>
      <c r="H111" s="138"/>
      <c r="I111" s="147">
        <v>36.58</v>
      </c>
      <c r="J111" s="282">
        <f t="shared" si="4"/>
        <v>36.58</v>
      </c>
      <c r="K111" s="290">
        <f>Прайс!J111</f>
        <v>0</v>
      </c>
      <c r="L111" s="290">
        <f t="shared" si="5"/>
        <v>0</v>
      </c>
    </row>
    <row r="112" spans="1:12" ht="12.75" outlineLevel="1" x14ac:dyDescent="0.2">
      <c r="A112" s="163" t="s">
        <v>191</v>
      </c>
      <c r="B112" s="158" t="s">
        <v>189</v>
      </c>
      <c r="C112" s="144" t="s">
        <v>49</v>
      </c>
      <c r="D112" s="212" t="str">
        <f t="shared" si="3"/>
        <v>14/07 OC 8017</v>
      </c>
      <c r="E112" s="213" t="s">
        <v>190</v>
      </c>
      <c r="F112" s="140" t="s">
        <v>539</v>
      </c>
      <c r="G112" s="138" t="s">
        <v>16</v>
      </c>
      <c r="H112" s="138"/>
      <c r="I112" s="147">
        <v>40.299999999999997</v>
      </c>
      <c r="J112" s="282">
        <f t="shared" si="4"/>
        <v>40.299999999999997</v>
      </c>
      <c r="K112" s="290">
        <f>Прайс!J112</f>
        <v>0</v>
      </c>
      <c r="L112" s="290">
        <f t="shared" si="5"/>
        <v>0</v>
      </c>
    </row>
    <row r="113" spans="1:12" ht="12.75" outlineLevel="1" x14ac:dyDescent="0.2">
      <c r="A113" s="143" t="s">
        <v>193</v>
      </c>
      <c r="B113" s="158" t="s">
        <v>189</v>
      </c>
      <c r="C113" s="144" t="s">
        <v>53</v>
      </c>
      <c r="D113" s="212" t="str">
        <f t="shared" si="3"/>
        <v>14/07 OC 3011</v>
      </c>
      <c r="E113" s="213" t="s">
        <v>192</v>
      </c>
      <c r="F113" s="140" t="s">
        <v>99</v>
      </c>
      <c r="G113" s="138" t="s">
        <v>16</v>
      </c>
      <c r="H113" s="138"/>
      <c r="I113" s="147">
        <v>40.299999999999997</v>
      </c>
      <c r="J113" s="282">
        <f t="shared" si="4"/>
        <v>40.299999999999997</v>
      </c>
      <c r="K113" s="290">
        <f>Прайс!J113</f>
        <v>0</v>
      </c>
      <c r="L113" s="290">
        <f t="shared" si="5"/>
        <v>0</v>
      </c>
    </row>
    <row r="114" spans="1:12" ht="12.75" outlineLevel="1" x14ac:dyDescent="0.2">
      <c r="A114" s="184" t="s">
        <v>195</v>
      </c>
      <c r="B114" s="237" t="s">
        <v>189</v>
      </c>
      <c r="C114" s="145" t="s">
        <v>56</v>
      </c>
      <c r="D114" s="212" t="str">
        <f t="shared" si="3"/>
        <v>14/07 OC 8004</v>
      </c>
      <c r="E114" s="220" t="s">
        <v>194</v>
      </c>
      <c r="F114" s="186" t="s">
        <v>99</v>
      </c>
      <c r="G114" s="146" t="s">
        <v>16</v>
      </c>
      <c r="H114" s="146"/>
      <c r="I114" s="221">
        <v>40.299999999999997</v>
      </c>
      <c r="J114" s="283">
        <f t="shared" si="4"/>
        <v>40.299999999999997</v>
      </c>
      <c r="K114" s="290">
        <f>Прайс!J114</f>
        <v>0</v>
      </c>
      <c r="L114" s="290">
        <f t="shared" si="5"/>
        <v>0</v>
      </c>
    </row>
    <row r="115" spans="1:12" ht="12.75" outlineLevel="1" x14ac:dyDescent="0.2">
      <c r="A115" s="734" t="s">
        <v>1077</v>
      </c>
      <c r="B115" s="735" t="s">
        <v>1073</v>
      </c>
      <c r="C115" s="187" t="s">
        <v>203</v>
      </c>
      <c r="D115" s="490" t="str">
        <f t="shared" si="3"/>
        <v>15/Ni Ni</v>
      </c>
      <c r="E115" s="216" t="s">
        <v>1075</v>
      </c>
      <c r="F115" s="736" t="s">
        <v>1080</v>
      </c>
      <c r="G115" s="146" t="s">
        <v>16</v>
      </c>
      <c r="H115" s="737"/>
      <c r="I115" s="738">
        <v>42.8</v>
      </c>
      <c r="J115" s="739">
        <f t="shared" si="4"/>
        <v>42.8</v>
      </c>
      <c r="K115" s="290">
        <f>Прайс!J115</f>
        <v>0</v>
      </c>
      <c r="L115" s="290">
        <f t="shared" si="5"/>
        <v>0</v>
      </c>
    </row>
    <row r="116" spans="1:12" ht="12.75" outlineLevel="1" x14ac:dyDescent="0.2">
      <c r="A116" s="734" t="s">
        <v>1081</v>
      </c>
      <c r="B116" s="735" t="s">
        <v>1074</v>
      </c>
      <c r="C116" s="187" t="s">
        <v>1082</v>
      </c>
      <c r="D116" s="490" t="str">
        <f t="shared" si="3"/>
        <v>15/01 Ni Pl</v>
      </c>
      <c r="E116" s="216" t="s">
        <v>1076</v>
      </c>
      <c r="F116" s="736" t="s">
        <v>1079</v>
      </c>
      <c r="G116" s="146" t="s">
        <v>16</v>
      </c>
      <c r="H116" s="737"/>
      <c r="I116" s="738">
        <v>49.2</v>
      </c>
      <c r="J116" s="739">
        <f t="shared" si="4"/>
        <v>49.2</v>
      </c>
      <c r="K116" s="290">
        <f>Прайс!J116</f>
        <v>0</v>
      </c>
      <c r="L116" s="290">
        <f t="shared" si="5"/>
        <v>0</v>
      </c>
    </row>
    <row r="117" spans="1:12" x14ac:dyDescent="0.2">
      <c r="A117" s="133"/>
      <c r="B117" s="207" t="s">
        <v>844</v>
      </c>
      <c r="C117" s="134"/>
      <c r="D117" s="134"/>
      <c r="E117" s="211"/>
      <c r="F117" s="136"/>
      <c r="G117" s="135"/>
      <c r="H117" s="137"/>
      <c r="I117" s="135"/>
      <c r="J117" s="135"/>
      <c r="K117" s="291">
        <f>Прайс!J117</f>
        <v>0</v>
      </c>
      <c r="L117" s="291">
        <f t="shared" si="5"/>
        <v>0</v>
      </c>
    </row>
    <row r="118" spans="1:12" ht="12.75" outlineLevel="1" x14ac:dyDescent="0.2">
      <c r="A118" s="148" t="s">
        <v>198</v>
      </c>
      <c r="B118" s="238" t="s">
        <v>896</v>
      </c>
      <c r="C118" s="149" t="s">
        <v>45</v>
      </c>
      <c r="D118" s="212" t="str">
        <f t="shared" si="3"/>
        <v>30/8  OC</v>
      </c>
      <c r="E118" s="278" t="s">
        <v>197</v>
      </c>
      <c r="F118" s="279" t="s">
        <v>199</v>
      </c>
      <c r="G118" s="267" t="s">
        <v>16</v>
      </c>
      <c r="H118" s="267" t="s">
        <v>540</v>
      </c>
      <c r="I118" s="150">
        <v>23.29</v>
      </c>
      <c r="J118" s="284">
        <f t="shared" si="4"/>
        <v>23.29</v>
      </c>
      <c r="K118" s="290">
        <f>Прайс!J118</f>
        <v>0</v>
      </c>
      <c r="L118" s="290">
        <f t="shared" si="5"/>
        <v>0</v>
      </c>
    </row>
    <row r="119" spans="1:12" ht="12.75" outlineLevel="1" x14ac:dyDescent="0.2">
      <c r="A119" s="143" t="s">
        <v>201</v>
      </c>
      <c r="B119" s="158" t="s">
        <v>896</v>
      </c>
      <c r="C119" s="144" t="s">
        <v>200</v>
      </c>
      <c r="D119" s="212" t="str">
        <f t="shared" si="3"/>
        <v>30/8  Cu</v>
      </c>
      <c r="E119" s="276" t="s">
        <v>197</v>
      </c>
      <c r="F119" s="269" t="s">
        <v>202</v>
      </c>
      <c r="G119" s="258" t="s">
        <v>16</v>
      </c>
      <c r="H119" s="258" t="s">
        <v>540</v>
      </c>
      <c r="I119" s="147">
        <v>93.76</v>
      </c>
      <c r="J119" s="282">
        <f t="shared" si="4"/>
        <v>93.76</v>
      </c>
      <c r="K119" s="290">
        <f>Прайс!J119</f>
        <v>0</v>
      </c>
      <c r="L119" s="290">
        <f t="shared" si="5"/>
        <v>0</v>
      </c>
    </row>
    <row r="120" spans="1:12" ht="12.75" outlineLevel="1" x14ac:dyDescent="0.2">
      <c r="A120" s="143" t="s">
        <v>204</v>
      </c>
      <c r="B120" s="158" t="s">
        <v>896</v>
      </c>
      <c r="C120" s="144" t="s">
        <v>203</v>
      </c>
      <c r="D120" s="212" t="str">
        <f t="shared" si="3"/>
        <v>30/8  Ni</v>
      </c>
      <c r="E120" s="276" t="s">
        <v>197</v>
      </c>
      <c r="F120" s="269" t="s">
        <v>205</v>
      </c>
      <c r="G120" s="258" t="s">
        <v>16</v>
      </c>
      <c r="H120" s="258" t="s">
        <v>540</v>
      </c>
      <c r="I120" s="147">
        <v>48.8</v>
      </c>
      <c r="J120" s="282">
        <f t="shared" si="4"/>
        <v>48.8</v>
      </c>
      <c r="K120" s="290">
        <f>Прайс!J120</f>
        <v>0</v>
      </c>
      <c r="L120" s="290">
        <f t="shared" si="5"/>
        <v>0</v>
      </c>
    </row>
    <row r="121" spans="1:12" ht="12.75" outlineLevel="1" x14ac:dyDescent="0.2">
      <c r="A121" s="143" t="s">
        <v>208</v>
      </c>
      <c r="B121" s="158" t="s">
        <v>206</v>
      </c>
      <c r="C121" s="144" t="s">
        <v>207</v>
      </c>
      <c r="D121" s="212" t="str">
        <f t="shared" si="3"/>
        <v>30/10 OCH</v>
      </c>
      <c r="E121" s="276" t="s">
        <v>197</v>
      </c>
      <c r="F121" s="269" t="s">
        <v>209</v>
      </c>
      <c r="G121" s="258" t="s">
        <v>16</v>
      </c>
      <c r="H121" s="258" t="s">
        <v>540</v>
      </c>
      <c r="I121" s="147">
        <v>29.5</v>
      </c>
      <c r="J121" s="282">
        <f t="shared" si="4"/>
        <v>29.5</v>
      </c>
      <c r="K121" s="290">
        <f>Прайс!J121</f>
        <v>0</v>
      </c>
      <c r="L121" s="290">
        <f t="shared" si="5"/>
        <v>0</v>
      </c>
    </row>
    <row r="122" spans="1:12" ht="12.75" outlineLevel="1" x14ac:dyDescent="0.2">
      <c r="A122" s="143" t="s">
        <v>796</v>
      </c>
      <c r="B122" s="172" t="s">
        <v>794</v>
      </c>
      <c r="C122" s="144" t="s">
        <v>36</v>
      </c>
      <c r="D122" s="212" t="str">
        <f t="shared" si="3"/>
        <v>30/8/1 ОС</v>
      </c>
      <c r="E122" s="256" t="s">
        <v>795</v>
      </c>
      <c r="F122" s="257" t="s">
        <v>199</v>
      </c>
      <c r="G122" s="258" t="s">
        <v>16</v>
      </c>
      <c r="H122" s="258"/>
      <c r="I122" s="147">
        <v>19.78</v>
      </c>
      <c r="J122" s="282">
        <f t="shared" ref="J122:J169" si="6">ROUND(I122*(100-$J$2)/100, 2)</f>
        <v>19.78</v>
      </c>
      <c r="K122" s="290">
        <f>Прайс!J122</f>
        <v>0</v>
      </c>
      <c r="L122" s="290">
        <f t="shared" si="5"/>
        <v>0</v>
      </c>
    </row>
    <row r="123" spans="1:12" ht="12.75" outlineLevel="1" x14ac:dyDescent="0.2">
      <c r="A123" s="143" t="s">
        <v>797</v>
      </c>
      <c r="B123" s="172" t="s">
        <v>794</v>
      </c>
      <c r="C123" s="144" t="s">
        <v>203</v>
      </c>
      <c r="D123" s="212" t="str">
        <f t="shared" si="3"/>
        <v>30/8/1 Ni</v>
      </c>
      <c r="E123" s="256" t="s">
        <v>795</v>
      </c>
      <c r="F123" s="257" t="s">
        <v>205</v>
      </c>
      <c r="G123" s="258" t="s">
        <v>16</v>
      </c>
      <c r="H123" s="258"/>
      <c r="I123" s="147">
        <v>41</v>
      </c>
      <c r="J123" s="282">
        <f t="shared" si="6"/>
        <v>41</v>
      </c>
      <c r="K123" s="290">
        <f>Прайс!J123</f>
        <v>0</v>
      </c>
      <c r="L123" s="290">
        <f t="shared" si="5"/>
        <v>0</v>
      </c>
    </row>
    <row r="124" spans="1:12" ht="12.75" outlineLevel="1" x14ac:dyDescent="0.2">
      <c r="A124" s="143" t="s">
        <v>799</v>
      </c>
      <c r="B124" s="172" t="s">
        <v>798</v>
      </c>
      <c r="C124" s="144" t="s">
        <v>364</v>
      </c>
      <c r="D124" s="212" t="str">
        <f t="shared" si="3"/>
        <v>30/10/1 ОСН</v>
      </c>
      <c r="E124" s="256" t="s">
        <v>795</v>
      </c>
      <c r="F124" s="257" t="s">
        <v>209</v>
      </c>
      <c r="G124" s="258" t="s">
        <v>16</v>
      </c>
      <c r="H124" s="258"/>
      <c r="I124" s="147">
        <v>24.9</v>
      </c>
      <c r="J124" s="282">
        <f t="shared" si="6"/>
        <v>24.9</v>
      </c>
      <c r="K124" s="290">
        <f>Прайс!J124</f>
        <v>0</v>
      </c>
      <c r="L124" s="290">
        <f t="shared" si="5"/>
        <v>0</v>
      </c>
    </row>
    <row r="125" spans="1:12" ht="12.75" outlineLevel="1" x14ac:dyDescent="0.2">
      <c r="A125" s="143" t="s">
        <v>213</v>
      </c>
      <c r="B125" s="172" t="s">
        <v>210</v>
      </c>
      <c r="C125" s="144" t="s">
        <v>211</v>
      </c>
      <c r="D125" s="212" t="str">
        <f t="shared" si="3"/>
        <v>31/6 AL</v>
      </c>
      <c r="E125" s="256" t="s">
        <v>212</v>
      </c>
      <c r="F125" s="257" t="s">
        <v>214</v>
      </c>
      <c r="G125" s="258" t="s">
        <v>16</v>
      </c>
      <c r="H125" s="258"/>
      <c r="I125" s="147">
        <v>94.78</v>
      </c>
      <c r="J125" s="282">
        <f t="shared" si="6"/>
        <v>94.78</v>
      </c>
      <c r="K125" s="290">
        <f>Прайс!J125</f>
        <v>0</v>
      </c>
      <c r="L125" s="290">
        <f t="shared" si="5"/>
        <v>0</v>
      </c>
    </row>
    <row r="126" spans="1:12" ht="12.75" outlineLevel="1" x14ac:dyDescent="0.2">
      <c r="A126" s="173" t="s">
        <v>625</v>
      </c>
      <c r="B126" s="174" t="s">
        <v>550</v>
      </c>
      <c r="C126" s="142" t="s">
        <v>36</v>
      </c>
      <c r="D126" s="212" t="str">
        <f t="shared" si="3"/>
        <v>04/0.2 ОС</v>
      </c>
      <c r="E126" s="256" t="s">
        <v>624</v>
      </c>
      <c r="F126" s="257" t="s">
        <v>626</v>
      </c>
      <c r="G126" s="258" t="s">
        <v>16</v>
      </c>
      <c r="H126" s="258"/>
      <c r="I126" s="147">
        <v>39.270000000000003</v>
      </c>
      <c r="J126" s="282">
        <f t="shared" si="6"/>
        <v>39.270000000000003</v>
      </c>
      <c r="K126" s="290">
        <f>Прайс!J126</f>
        <v>0</v>
      </c>
      <c r="L126" s="290">
        <f t="shared" si="5"/>
        <v>0</v>
      </c>
    </row>
    <row r="127" spans="1:12" ht="12.75" outlineLevel="1" x14ac:dyDescent="0.2">
      <c r="A127" s="143" t="s">
        <v>552</v>
      </c>
      <c r="B127" s="144" t="s">
        <v>550</v>
      </c>
      <c r="C127" s="144" t="s">
        <v>207</v>
      </c>
      <c r="D127" s="212" t="str">
        <f t="shared" si="3"/>
        <v>04/0.2 OCH</v>
      </c>
      <c r="E127" s="276" t="s">
        <v>551</v>
      </c>
      <c r="F127" s="257" t="s">
        <v>215</v>
      </c>
      <c r="G127" s="258" t="s">
        <v>16</v>
      </c>
      <c r="H127" s="258"/>
      <c r="I127" s="147">
        <v>45.4</v>
      </c>
      <c r="J127" s="282">
        <f t="shared" si="6"/>
        <v>45.4</v>
      </c>
      <c r="K127" s="290">
        <f>Прайс!J127</f>
        <v>0</v>
      </c>
      <c r="L127" s="290">
        <f t="shared" si="5"/>
        <v>0</v>
      </c>
    </row>
    <row r="128" spans="1:12" ht="12.75" outlineLevel="1" x14ac:dyDescent="0.2">
      <c r="A128" s="143" t="s">
        <v>543</v>
      </c>
      <c r="B128" s="172" t="s">
        <v>541</v>
      </c>
      <c r="C128" s="144" t="s">
        <v>45</v>
      </c>
      <c r="D128" s="212" t="str">
        <f t="shared" si="3"/>
        <v>04/8.2 OC</v>
      </c>
      <c r="E128" s="256" t="s">
        <v>542</v>
      </c>
      <c r="F128" s="257" t="s">
        <v>898</v>
      </c>
      <c r="G128" s="258" t="s">
        <v>16</v>
      </c>
      <c r="H128" s="258"/>
      <c r="I128" s="147">
        <v>41.68</v>
      </c>
      <c r="J128" s="282">
        <f t="shared" si="6"/>
        <v>41.68</v>
      </c>
      <c r="K128" s="290">
        <f>Прайс!J128</f>
        <v>0</v>
      </c>
      <c r="L128" s="290">
        <f t="shared" si="5"/>
        <v>0</v>
      </c>
    </row>
    <row r="129" spans="1:12" ht="12.75" outlineLevel="1" x14ac:dyDescent="0.2">
      <c r="A129" s="143" t="s">
        <v>545</v>
      </c>
      <c r="B129" s="172" t="s">
        <v>541</v>
      </c>
      <c r="C129" s="144" t="s">
        <v>207</v>
      </c>
      <c r="D129" s="212" t="str">
        <f t="shared" si="3"/>
        <v>04/8.2 OCH</v>
      </c>
      <c r="E129" s="256" t="s">
        <v>544</v>
      </c>
      <c r="F129" s="257" t="s">
        <v>899</v>
      </c>
      <c r="G129" s="258" t="s">
        <v>16</v>
      </c>
      <c r="H129" s="258"/>
      <c r="I129" s="147">
        <v>49.19</v>
      </c>
      <c r="J129" s="282">
        <f t="shared" si="6"/>
        <v>49.19</v>
      </c>
      <c r="K129" s="290">
        <f>Прайс!J129</f>
        <v>0</v>
      </c>
      <c r="L129" s="290">
        <f t="shared" si="5"/>
        <v>0</v>
      </c>
    </row>
    <row r="130" spans="1:12" ht="12.75" outlineLevel="1" x14ac:dyDescent="0.2">
      <c r="A130" s="143" t="s">
        <v>547</v>
      </c>
      <c r="B130" s="172" t="s">
        <v>541</v>
      </c>
      <c r="C130" s="144" t="s">
        <v>203</v>
      </c>
      <c r="D130" s="212" t="str">
        <f t="shared" si="3"/>
        <v>04/8.2 Ni</v>
      </c>
      <c r="E130" s="256" t="s">
        <v>546</v>
      </c>
      <c r="F130" s="257" t="s">
        <v>900</v>
      </c>
      <c r="G130" s="258" t="s">
        <v>16</v>
      </c>
      <c r="H130" s="258"/>
      <c r="I130" s="147">
        <v>81.27</v>
      </c>
      <c r="J130" s="282">
        <f t="shared" si="6"/>
        <v>81.27</v>
      </c>
      <c r="K130" s="290">
        <f>Прайс!J130</f>
        <v>0</v>
      </c>
      <c r="L130" s="290">
        <f t="shared" si="5"/>
        <v>0</v>
      </c>
    </row>
    <row r="131" spans="1:12" ht="12.75" outlineLevel="1" x14ac:dyDescent="0.2">
      <c r="A131" s="143" t="s">
        <v>549</v>
      </c>
      <c r="B131" s="175" t="s">
        <v>541</v>
      </c>
      <c r="C131" s="144" t="s">
        <v>200</v>
      </c>
      <c r="D131" s="212" t="str">
        <f t="shared" si="3"/>
        <v>04/8.2 Cu</v>
      </c>
      <c r="E131" s="256" t="s">
        <v>548</v>
      </c>
      <c r="F131" s="257" t="s">
        <v>901</v>
      </c>
      <c r="G131" s="258" t="s">
        <v>16</v>
      </c>
      <c r="H131" s="258"/>
      <c r="I131" s="147">
        <v>136.6</v>
      </c>
      <c r="J131" s="282">
        <f t="shared" si="6"/>
        <v>136.6</v>
      </c>
      <c r="K131" s="290">
        <f>Прайс!J131</f>
        <v>0</v>
      </c>
      <c r="L131" s="290">
        <f t="shared" si="5"/>
        <v>0</v>
      </c>
    </row>
    <row r="132" spans="1:12" ht="12.75" outlineLevel="1" x14ac:dyDescent="0.2">
      <c r="A132" s="173" t="s">
        <v>560</v>
      </c>
      <c r="B132" s="176" t="s">
        <v>559</v>
      </c>
      <c r="C132" s="142" t="s">
        <v>45</v>
      </c>
      <c r="D132" s="212" t="str">
        <f t="shared" si="3"/>
        <v>04/8.3 OC</v>
      </c>
      <c r="E132" s="256" t="s">
        <v>542</v>
      </c>
      <c r="F132" s="257" t="s">
        <v>902</v>
      </c>
      <c r="G132" s="258" t="s">
        <v>16</v>
      </c>
      <c r="H132" s="258"/>
      <c r="I132" s="147">
        <v>47.17</v>
      </c>
      <c r="J132" s="282">
        <f t="shared" si="6"/>
        <v>47.17</v>
      </c>
      <c r="K132" s="290">
        <f>Прайс!J132</f>
        <v>0</v>
      </c>
      <c r="L132" s="290">
        <f t="shared" si="5"/>
        <v>0</v>
      </c>
    </row>
    <row r="133" spans="1:12" ht="12.75" outlineLevel="1" x14ac:dyDescent="0.2">
      <c r="A133" s="173" t="s">
        <v>561</v>
      </c>
      <c r="B133" s="174" t="s">
        <v>559</v>
      </c>
      <c r="C133" s="142" t="s">
        <v>364</v>
      </c>
      <c r="D133" s="212" t="str">
        <f t="shared" si="3"/>
        <v>04/8.3 ОСН</v>
      </c>
      <c r="E133" s="256" t="s">
        <v>544</v>
      </c>
      <c r="F133" s="257" t="s">
        <v>903</v>
      </c>
      <c r="G133" s="258" t="s">
        <v>16</v>
      </c>
      <c r="H133" s="258"/>
      <c r="I133" s="147">
        <v>63.14</v>
      </c>
      <c r="J133" s="282">
        <f t="shared" si="6"/>
        <v>63.14</v>
      </c>
      <c r="K133" s="290">
        <f>Прайс!J133</f>
        <v>0</v>
      </c>
      <c r="L133" s="290">
        <f t="shared" si="5"/>
        <v>0</v>
      </c>
    </row>
    <row r="134" spans="1:12" ht="12.75" outlineLevel="1" x14ac:dyDescent="0.2">
      <c r="A134" s="173" t="s">
        <v>562</v>
      </c>
      <c r="B134" s="174" t="s">
        <v>559</v>
      </c>
      <c r="C134" s="142" t="s">
        <v>203</v>
      </c>
      <c r="D134" s="212" t="str">
        <f t="shared" si="3"/>
        <v>04/8.3 Ni</v>
      </c>
      <c r="E134" s="256" t="s">
        <v>546</v>
      </c>
      <c r="F134" s="257" t="s">
        <v>904</v>
      </c>
      <c r="G134" s="258" t="s">
        <v>16</v>
      </c>
      <c r="H134" s="258"/>
      <c r="I134" s="147">
        <v>97.99</v>
      </c>
      <c r="J134" s="282">
        <f t="shared" si="6"/>
        <v>97.99</v>
      </c>
      <c r="K134" s="290">
        <f>Прайс!J134</f>
        <v>0</v>
      </c>
      <c r="L134" s="290">
        <f t="shared" si="5"/>
        <v>0</v>
      </c>
    </row>
    <row r="135" spans="1:12" ht="12.75" outlineLevel="1" x14ac:dyDescent="0.2">
      <c r="A135" s="173" t="s">
        <v>563</v>
      </c>
      <c r="B135" s="174" t="s">
        <v>559</v>
      </c>
      <c r="C135" s="142" t="s">
        <v>200</v>
      </c>
      <c r="D135" s="212" t="str">
        <f t="shared" si="3"/>
        <v>04/8.3 Cu</v>
      </c>
      <c r="E135" s="256" t="s">
        <v>548</v>
      </c>
      <c r="F135" s="257" t="s">
        <v>905</v>
      </c>
      <c r="G135" s="258" t="s">
        <v>16</v>
      </c>
      <c r="H135" s="258"/>
      <c r="I135" s="147">
        <v>172.72</v>
      </c>
      <c r="J135" s="282">
        <f t="shared" si="6"/>
        <v>172.72</v>
      </c>
      <c r="K135" s="290">
        <f>Прайс!J135</f>
        <v>0</v>
      </c>
      <c r="L135" s="290">
        <f t="shared" si="5"/>
        <v>0</v>
      </c>
    </row>
    <row r="136" spans="1:12" ht="12.75" outlineLevel="1" x14ac:dyDescent="0.2">
      <c r="A136" s="173" t="s">
        <v>220</v>
      </c>
      <c r="B136" s="174" t="s">
        <v>559</v>
      </c>
      <c r="C136" s="142" t="s">
        <v>218</v>
      </c>
      <c r="D136" s="212" t="str">
        <f t="shared" si="3"/>
        <v>04/8.3 Cu/Ni/OC</v>
      </c>
      <c r="E136" s="256" t="s">
        <v>219</v>
      </c>
      <c r="F136" s="257" t="s">
        <v>906</v>
      </c>
      <c r="G136" s="258" t="s">
        <v>16</v>
      </c>
      <c r="H136" s="258"/>
      <c r="I136" s="147">
        <v>122.42</v>
      </c>
      <c r="J136" s="282">
        <f t="shared" si="6"/>
        <v>122.42</v>
      </c>
      <c r="K136" s="290">
        <f>Прайс!J136</f>
        <v>0</v>
      </c>
      <c r="L136" s="290">
        <f t="shared" si="5"/>
        <v>0</v>
      </c>
    </row>
    <row r="137" spans="1:12" ht="12.75" outlineLevel="1" x14ac:dyDescent="0.2">
      <c r="A137" s="143" t="s">
        <v>570</v>
      </c>
      <c r="B137" s="158" t="s">
        <v>568</v>
      </c>
      <c r="C137" s="144" t="s">
        <v>36</v>
      </c>
      <c r="D137" s="212" t="str">
        <f t="shared" si="3"/>
        <v>04/88.2 ОС</v>
      </c>
      <c r="E137" s="256" t="s">
        <v>569</v>
      </c>
      <c r="F137" s="257" t="s">
        <v>907</v>
      </c>
      <c r="G137" s="258" t="s">
        <v>16</v>
      </c>
      <c r="H137" s="258"/>
      <c r="I137" s="147">
        <v>41.85</v>
      </c>
      <c r="J137" s="282">
        <f t="shared" si="6"/>
        <v>41.85</v>
      </c>
      <c r="K137" s="290">
        <f>Прайс!J137</f>
        <v>0</v>
      </c>
      <c r="L137" s="290">
        <f t="shared" si="5"/>
        <v>0</v>
      </c>
    </row>
    <row r="138" spans="1:12" ht="12.75" outlineLevel="1" x14ac:dyDescent="0.2">
      <c r="A138" s="143" t="s">
        <v>572</v>
      </c>
      <c r="B138" s="158" t="s">
        <v>568</v>
      </c>
      <c r="C138" s="144" t="s">
        <v>364</v>
      </c>
      <c r="D138" s="212" t="str">
        <f t="shared" si="3"/>
        <v>04/88.2 ОСН</v>
      </c>
      <c r="E138" s="256" t="s">
        <v>571</v>
      </c>
      <c r="F138" s="257" t="s">
        <v>908</v>
      </c>
      <c r="G138" s="258" t="s">
        <v>16</v>
      </c>
      <c r="H138" s="258"/>
      <c r="I138" s="147">
        <v>53.36</v>
      </c>
      <c r="J138" s="282">
        <f t="shared" si="6"/>
        <v>53.36</v>
      </c>
      <c r="K138" s="290">
        <f>Прайс!J138</f>
        <v>0</v>
      </c>
      <c r="L138" s="290">
        <f t="shared" si="5"/>
        <v>0</v>
      </c>
    </row>
    <row r="139" spans="1:12" ht="12.75" outlineLevel="1" x14ac:dyDescent="0.2">
      <c r="A139" s="143" t="s">
        <v>574</v>
      </c>
      <c r="B139" s="158" t="s">
        <v>568</v>
      </c>
      <c r="C139" s="144" t="s">
        <v>203</v>
      </c>
      <c r="D139" s="212" t="str">
        <f t="shared" si="3"/>
        <v>04/88.2 Ni</v>
      </c>
      <c r="E139" s="256" t="s">
        <v>573</v>
      </c>
      <c r="F139" s="257" t="s">
        <v>909</v>
      </c>
      <c r="G139" s="258" t="s">
        <v>16</v>
      </c>
      <c r="H139" s="258"/>
      <c r="I139" s="147">
        <v>84.06</v>
      </c>
      <c r="J139" s="282">
        <f t="shared" si="6"/>
        <v>84.06</v>
      </c>
      <c r="K139" s="290">
        <f>Прайс!J139</f>
        <v>0</v>
      </c>
      <c r="L139" s="290">
        <f t="shared" si="5"/>
        <v>0</v>
      </c>
    </row>
    <row r="140" spans="1:12" ht="12.75" outlineLevel="1" x14ac:dyDescent="0.2">
      <c r="A140" s="143" t="s">
        <v>576</v>
      </c>
      <c r="B140" s="158" t="s">
        <v>568</v>
      </c>
      <c r="C140" s="144" t="s">
        <v>200</v>
      </c>
      <c r="D140" s="212" t="str">
        <f t="shared" si="3"/>
        <v>04/88.2 Cu</v>
      </c>
      <c r="E140" s="256" t="s">
        <v>575</v>
      </c>
      <c r="F140" s="257" t="s">
        <v>910</v>
      </c>
      <c r="G140" s="258" t="s">
        <v>16</v>
      </c>
      <c r="H140" s="258"/>
      <c r="I140" s="147">
        <v>132.78</v>
      </c>
      <c r="J140" s="282">
        <f t="shared" si="6"/>
        <v>132.78</v>
      </c>
      <c r="K140" s="290">
        <f>Прайс!J140</f>
        <v>0</v>
      </c>
      <c r="L140" s="290">
        <f t="shared" si="5"/>
        <v>0</v>
      </c>
    </row>
    <row r="141" spans="1:12" ht="12.75" outlineLevel="1" x14ac:dyDescent="0.2">
      <c r="A141" s="173" t="s">
        <v>578</v>
      </c>
      <c r="B141" s="174" t="s">
        <v>577</v>
      </c>
      <c r="C141" s="142" t="s">
        <v>36</v>
      </c>
      <c r="D141" s="212" t="str">
        <f t="shared" si="3"/>
        <v>04/88.3 ОС</v>
      </c>
      <c r="E141" s="256" t="s">
        <v>569</v>
      </c>
      <c r="F141" s="257" t="s">
        <v>911</v>
      </c>
      <c r="G141" s="258" t="s">
        <v>16</v>
      </c>
      <c r="H141" s="258"/>
      <c r="I141" s="147">
        <v>49.46</v>
      </c>
      <c r="J141" s="282">
        <f t="shared" si="6"/>
        <v>49.46</v>
      </c>
      <c r="K141" s="290">
        <f>Прайс!J141</f>
        <v>0</v>
      </c>
      <c r="L141" s="290">
        <f t="shared" si="5"/>
        <v>0</v>
      </c>
    </row>
    <row r="142" spans="1:12" ht="12.75" outlineLevel="1" x14ac:dyDescent="0.2">
      <c r="A142" s="173" t="s">
        <v>579</v>
      </c>
      <c r="B142" s="174" t="s">
        <v>577</v>
      </c>
      <c r="C142" s="142" t="s">
        <v>364</v>
      </c>
      <c r="D142" s="212" t="str">
        <f t="shared" si="3"/>
        <v>04/88.3 ОСН</v>
      </c>
      <c r="E142" s="256" t="s">
        <v>571</v>
      </c>
      <c r="F142" s="257" t="s">
        <v>912</v>
      </c>
      <c r="G142" s="258" t="s">
        <v>16</v>
      </c>
      <c r="H142" s="258"/>
      <c r="I142" s="147">
        <v>65.67</v>
      </c>
      <c r="J142" s="282">
        <f t="shared" si="6"/>
        <v>65.67</v>
      </c>
      <c r="K142" s="290">
        <f>Прайс!J142</f>
        <v>0</v>
      </c>
      <c r="L142" s="290">
        <f t="shared" si="5"/>
        <v>0</v>
      </c>
    </row>
    <row r="143" spans="1:12" ht="12.75" outlineLevel="1" x14ac:dyDescent="0.2">
      <c r="A143" s="173" t="s">
        <v>580</v>
      </c>
      <c r="B143" s="174" t="s">
        <v>577</v>
      </c>
      <c r="C143" s="142" t="s">
        <v>203</v>
      </c>
      <c r="D143" s="212" t="str">
        <f t="shared" si="3"/>
        <v>04/88.3 Ni</v>
      </c>
      <c r="E143" s="256" t="s">
        <v>573</v>
      </c>
      <c r="F143" s="257" t="s">
        <v>913</v>
      </c>
      <c r="G143" s="258" t="s">
        <v>16</v>
      </c>
      <c r="H143" s="258"/>
      <c r="I143" s="147">
        <v>99.16</v>
      </c>
      <c r="J143" s="282">
        <f t="shared" si="6"/>
        <v>99.16</v>
      </c>
      <c r="K143" s="290">
        <f>Прайс!J143</f>
        <v>0</v>
      </c>
      <c r="L143" s="290">
        <f t="shared" si="5"/>
        <v>0</v>
      </c>
    </row>
    <row r="144" spans="1:12" ht="12.75" outlineLevel="1" x14ac:dyDescent="0.2">
      <c r="A144" s="143" t="s">
        <v>583</v>
      </c>
      <c r="B144" s="158" t="s">
        <v>581</v>
      </c>
      <c r="C144" s="144" t="s">
        <v>36</v>
      </c>
      <c r="D144" s="212" t="str">
        <f t="shared" si="3"/>
        <v>04/16.2 ОС</v>
      </c>
      <c r="E144" s="256" t="s">
        <v>582</v>
      </c>
      <c r="F144" s="257" t="s">
        <v>914</v>
      </c>
      <c r="G144" s="258" t="s">
        <v>16</v>
      </c>
      <c r="H144" s="258"/>
      <c r="I144" s="147">
        <v>41.1</v>
      </c>
      <c r="J144" s="282">
        <f t="shared" si="6"/>
        <v>41.1</v>
      </c>
      <c r="K144" s="290">
        <f>Прайс!J144</f>
        <v>0</v>
      </c>
      <c r="L144" s="290">
        <f t="shared" si="5"/>
        <v>0</v>
      </c>
    </row>
    <row r="145" spans="1:13" ht="12.75" outlineLevel="1" x14ac:dyDescent="0.2">
      <c r="A145" s="143" t="s">
        <v>585</v>
      </c>
      <c r="B145" s="158" t="s">
        <v>581</v>
      </c>
      <c r="C145" s="144" t="s">
        <v>364</v>
      </c>
      <c r="D145" s="212" t="str">
        <f t="shared" si="3"/>
        <v>04/16.2 ОСН</v>
      </c>
      <c r="E145" s="256" t="s">
        <v>584</v>
      </c>
      <c r="F145" s="257" t="s">
        <v>915</v>
      </c>
      <c r="G145" s="258" t="s">
        <v>16</v>
      </c>
      <c r="H145" s="258"/>
      <c r="I145" s="147">
        <v>53.52</v>
      </c>
      <c r="J145" s="282">
        <f t="shared" si="6"/>
        <v>53.52</v>
      </c>
      <c r="K145" s="290">
        <f>Прайс!J145</f>
        <v>0</v>
      </c>
      <c r="L145" s="290">
        <f t="shared" si="5"/>
        <v>0</v>
      </c>
    </row>
    <row r="146" spans="1:13" ht="12.75" outlineLevel="1" x14ac:dyDescent="0.2">
      <c r="A146" s="143" t="s">
        <v>592</v>
      </c>
      <c r="B146" s="158" t="s">
        <v>581</v>
      </c>
      <c r="C146" s="144" t="s">
        <v>203</v>
      </c>
      <c r="D146" s="212" t="str">
        <f t="shared" ref="D146:D221" si="7">B146&amp;" "&amp;C146</f>
        <v>04/16.2 Ni</v>
      </c>
      <c r="E146" s="256" t="s">
        <v>591</v>
      </c>
      <c r="F146" s="257" t="s">
        <v>916</v>
      </c>
      <c r="G146" s="258" t="s">
        <v>16</v>
      </c>
      <c r="H146" s="258"/>
      <c r="I146" s="147">
        <v>89.76</v>
      </c>
      <c r="J146" s="282">
        <f t="shared" si="6"/>
        <v>89.76</v>
      </c>
      <c r="K146" s="290">
        <f>Прайс!J146</f>
        <v>0</v>
      </c>
      <c r="L146" s="290">
        <f t="shared" ref="L146:L221" si="8">J146*K146</f>
        <v>0</v>
      </c>
    </row>
    <row r="147" spans="1:13" ht="12.75" outlineLevel="1" x14ac:dyDescent="0.2">
      <c r="A147" s="173" t="s">
        <v>594</v>
      </c>
      <c r="B147" s="177" t="s">
        <v>593</v>
      </c>
      <c r="C147" s="178" t="s">
        <v>36</v>
      </c>
      <c r="D147" s="212" t="str">
        <f t="shared" si="7"/>
        <v>04/16.3 ОС</v>
      </c>
      <c r="E147" s="272" t="s">
        <v>582</v>
      </c>
      <c r="F147" s="269" t="s">
        <v>917</v>
      </c>
      <c r="G147" s="271" t="s">
        <v>16</v>
      </c>
      <c r="H147" s="271"/>
      <c r="I147" s="147">
        <v>50.51</v>
      </c>
      <c r="J147" s="282">
        <f t="shared" si="6"/>
        <v>50.51</v>
      </c>
      <c r="K147" s="290">
        <f>Прайс!J147</f>
        <v>0</v>
      </c>
      <c r="L147" s="290">
        <f t="shared" si="8"/>
        <v>0</v>
      </c>
    </row>
    <row r="148" spans="1:13" s="162" customFormat="1" ht="12.75" outlineLevel="1" x14ac:dyDescent="0.2">
      <c r="A148" s="173" t="s">
        <v>595</v>
      </c>
      <c r="B148" s="177" t="s">
        <v>593</v>
      </c>
      <c r="C148" s="178" t="s">
        <v>364</v>
      </c>
      <c r="D148" s="212" t="str">
        <f t="shared" si="7"/>
        <v>04/16.3 ОСН</v>
      </c>
      <c r="E148" s="272" t="s">
        <v>584</v>
      </c>
      <c r="F148" s="269" t="s">
        <v>918</v>
      </c>
      <c r="G148" s="271" t="s">
        <v>16</v>
      </c>
      <c r="H148" s="271"/>
      <c r="I148" s="147">
        <v>67.61</v>
      </c>
      <c r="J148" s="282">
        <f t="shared" si="6"/>
        <v>67.61</v>
      </c>
      <c r="K148" s="290">
        <f>Прайс!J148</f>
        <v>0</v>
      </c>
      <c r="L148" s="290">
        <f t="shared" si="8"/>
        <v>0</v>
      </c>
      <c r="M148" s="153"/>
    </row>
    <row r="149" spans="1:13" s="162" customFormat="1" ht="12.75" outlineLevel="1" x14ac:dyDescent="0.2">
      <c r="A149" s="173" t="s">
        <v>599</v>
      </c>
      <c r="B149" s="177" t="s">
        <v>593</v>
      </c>
      <c r="C149" s="178" t="s">
        <v>203</v>
      </c>
      <c r="D149" s="212" t="str">
        <f t="shared" si="7"/>
        <v>04/16.3 Ni</v>
      </c>
      <c r="E149" s="272" t="s">
        <v>591</v>
      </c>
      <c r="F149" s="269" t="s">
        <v>919</v>
      </c>
      <c r="G149" s="271" t="s">
        <v>16</v>
      </c>
      <c r="H149" s="271"/>
      <c r="I149" s="147">
        <v>102.85</v>
      </c>
      <c r="J149" s="282">
        <f t="shared" si="6"/>
        <v>102.85</v>
      </c>
      <c r="K149" s="290">
        <f>Прайс!J149</f>
        <v>0</v>
      </c>
      <c r="L149" s="290">
        <f t="shared" si="8"/>
        <v>0</v>
      </c>
      <c r="M149" s="153"/>
    </row>
    <row r="150" spans="1:13" s="162" customFormat="1" ht="12.75" outlineLevel="1" x14ac:dyDescent="0.2">
      <c r="A150" s="143" t="s">
        <v>602</v>
      </c>
      <c r="B150" s="159" t="s">
        <v>600</v>
      </c>
      <c r="C150" s="170" t="s">
        <v>36</v>
      </c>
      <c r="D150" s="212" t="str">
        <f t="shared" si="7"/>
        <v>04/168.2 ОС</v>
      </c>
      <c r="E150" s="272" t="s">
        <v>601</v>
      </c>
      <c r="F150" s="269" t="s">
        <v>920</v>
      </c>
      <c r="G150" s="271" t="s">
        <v>16</v>
      </c>
      <c r="H150" s="271"/>
      <c r="I150" s="147">
        <v>45.17</v>
      </c>
      <c r="J150" s="282">
        <f t="shared" si="6"/>
        <v>45.17</v>
      </c>
      <c r="K150" s="290">
        <f>Прайс!J150</f>
        <v>0</v>
      </c>
      <c r="L150" s="290">
        <f t="shared" si="8"/>
        <v>0</v>
      </c>
      <c r="M150" s="153"/>
    </row>
    <row r="151" spans="1:13" s="162" customFormat="1" ht="12.75" outlineLevel="1" x14ac:dyDescent="0.2">
      <c r="A151" s="143" t="s">
        <v>604</v>
      </c>
      <c r="B151" s="159" t="s">
        <v>600</v>
      </c>
      <c r="C151" s="170" t="s">
        <v>364</v>
      </c>
      <c r="D151" s="212" t="str">
        <f t="shared" si="7"/>
        <v>04/168.2 ОСН</v>
      </c>
      <c r="E151" s="272" t="s">
        <v>603</v>
      </c>
      <c r="F151" s="269" t="s">
        <v>921</v>
      </c>
      <c r="G151" s="271" t="s">
        <v>16</v>
      </c>
      <c r="H151" s="271"/>
      <c r="I151" s="147">
        <v>57.62</v>
      </c>
      <c r="J151" s="282">
        <f t="shared" si="6"/>
        <v>57.62</v>
      </c>
      <c r="K151" s="290">
        <f>Прайс!J151</f>
        <v>0</v>
      </c>
      <c r="L151" s="290">
        <f t="shared" si="8"/>
        <v>0</v>
      </c>
      <c r="M151" s="153"/>
    </row>
    <row r="152" spans="1:13" s="162" customFormat="1" ht="12.75" outlineLevel="1" x14ac:dyDescent="0.2">
      <c r="A152" s="143" t="s">
        <v>611</v>
      </c>
      <c r="B152" s="159" t="s">
        <v>600</v>
      </c>
      <c r="C152" s="170" t="s">
        <v>203</v>
      </c>
      <c r="D152" s="212" t="str">
        <f t="shared" si="7"/>
        <v>04/168.2 Ni</v>
      </c>
      <c r="E152" s="272" t="s">
        <v>610</v>
      </c>
      <c r="F152" s="269" t="s">
        <v>922</v>
      </c>
      <c r="G152" s="271" t="s">
        <v>16</v>
      </c>
      <c r="H152" s="271"/>
      <c r="I152" s="147">
        <v>93.28</v>
      </c>
      <c r="J152" s="282">
        <f t="shared" si="6"/>
        <v>93.28</v>
      </c>
      <c r="K152" s="290">
        <f>Прайс!J152</f>
        <v>0</v>
      </c>
      <c r="L152" s="290">
        <f t="shared" si="8"/>
        <v>0</v>
      </c>
      <c r="M152" s="153"/>
    </row>
    <row r="153" spans="1:13" s="162" customFormat="1" ht="12.75" outlineLevel="1" x14ac:dyDescent="0.2">
      <c r="A153" s="173" t="s">
        <v>613</v>
      </c>
      <c r="B153" s="177" t="s">
        <v>612</v>
      </c>
      <c r="C153" s="178" t="s">
        <v>36</v>
      </c>
      <c r="D153" s="212" t="str">
        <f t="shared" si="7"/>
        <v>04/168.3 ОС</v>
      </c>
      <c r="E153" s="272" t="s">
        <v>601</v>
      </c>
      <c r="F153" s="269" t="s">
        <v>923</v>
      </c>
      <c r="G153" s="271" t="s">
        <v>16</v>
      </c>
      <c r="H153" s="271"/>
      <c r="I153" s="147">
        <v>53.44</v>
      </c>
      <c r="J153" s="282">
        <f t="shared" si="6"/>
        <v>53.44</v>
      </c>
      <c r="K153" s="290">
        <f>Прайс!J153</f>
        <v>0</v>
      </c>
      <c r="L153" s="290">
        <f t="shared" si="8"/>
        <v>0</v>
      </c>
      <c r="M153" s="153"/>
    </row>
    <row r="154" spans="1:13" s="162" customFormat="1" ht="12.75" outlineLevel="1" x14ac:dyDescent="0.2">
      <c r="A154" s="173" t="s">
        <v>616</v>
      </c>
      <c r="B154" s="177" t="s">
        <v>612</v>
      </c>
      <c r="C154" s="178" t="s">
        <v>614</v>
      </c>
      <c r="D154" s="212" t="str">
        <f t="shared" si="7"/>
        <v>04/168.3 ОСH</v>
      </c>
      <c r="E154" s="272" t="s">
        <v>615</v>
      </c>
      <c r="F154" s="269" t="s">
        <v>924</v>
      </c>
      <c r="G154" s="271" t="s">
        <v>16</v>
      </c>
      <c r="H154" s="271"/>
      <c r="I154" s="147">
        <v>69.91</v>
      </c>
      <c r="J154" s="282">
        <f t="shared" si="6"/>
        <v>69.91</v>
      </c>
      <c r="K154" s="290">
        <f>Прайс!J154</f>
        <v>0</v>
      </c>
      <c r="L154" s="290">
        <f t="shared" si="8"/>
        <v>0</v>
      </c>
      <c r="M154" s="153"/>
    </row>
    <row r="155" spans="1:13" s="162" customFormat="1" ht="12.75" outlineLevel="1" x14ac:dyDescent="0.2">
      <c r="A155" s="173" t="s">
        <v>623</v>
      </c>
      <c r="B155" s="177" t="s">
        <v>612</v>
      </c>
      <c r="C155" s="178" t="s">
        <v>203</v>
      </c>
      <c r="D155" s="212" t="str">
        <f t="shared" si="7"/>
        <v>04/168.3 Ni</v>
      </c>
      <c r="E155" s="272" t="s">
        <v>622</v>
      </c>
      <c r="F155" s="269" t="s">
        <v>925</v>
      </c>
      <c r="G155" s="271" t="s">
        <v>16</v>
      </c>
      <c r="H155" s="271"/>
      <c r="I155" s="147">
        <v>116.1</v>
      </c>
      <c r="J155" s="282">
        <f t="shared" si="6"/>
        <v>116.1</v>
      </c>
      <c r="K155" s="290">
        <f>Прайс!J155</f>
        <v>0</v>
      </c>
      <c r="L155" s="290">
        <f t="shared" si="8"/>
        <v>0</v>
      </c>
      <c r="M155" s="153"/>
    </row>
    <row r="156" spans="1:13" s="162" customFormat="1" ht="12.75" outlineLevel="1" x14ac:dyDescent="0.2">
      <c r="A156" s="143" t="s">
        <v>629</v>
      </c>
      <c r="B156" s="170" t="s">
        <v>627</v>
      </c>
      <c r="C156" s="170" t="s">
        <v>45</v>
      </c>
      <c r="D156" s="212" t="str">
        <f t="shared" si="7"/>
        <v>44/0.2 OC</v>
      </c>
      <c r="E156" s="277" t="s">
        <v>628</v>
      </c>
      <c r="F156" s="269" t="s">
        <v>215</v>
      </c>
      <c r="G156" s="271" t="s">
        <v>16</v>
      </c>
      <c r="H156" s="271"/>
      <c r="I156" s="147">
        <v>51.35</v>
      </c>
      <c r="J156" s="282">
        <f t="shared" si="6"/>
        <v>51.35</v>
      </c>
      <c r="K156" s="290">
        <f>Прайс!J156</f>
        <v>0</v>
      </c>
      <c r="L156" s="290">
        <f t="shared" si="8"/>
        <v>0</v>
      </c>
      <c r="M156" s="153"/>
    </row>
    <row r="157" spans="1:13" s="162" customFormat="1" ht="12.75" outlineLevel="1" x14ac:dyDescent="0.2">
      <c r="A157" s="143" t="s">
        <v>631</v>
      </c>
      <c r="B157" s="170" t="s">
        <v>627</v>
      </c>
      <c r="C157" s="170" t="s">
        <v>207</v>
      </c>
      <c r="D157" s="212" t="str">
        <f t="shared" si="7"/>
        <v>44/0.2 OCH</v>
      </c>
      <c r="E157" s="277" t="s">
        <v>630</v>
      </c>
      <c r="F157" s="269" t="s">
        <v>215</v>
      </c>
      <c r="G157" s="271" t="s">
        <v>16</v>
      </c>
      <c r="H157" s="271"/>
      <c r="I157" s="147">
        <v>63.51</v>
      </c>
      <c r="J157" s="282">
        <f t="shared" si="6"/>
        <v>63.51</v>
      </c>
      <c r="K157" s="290">
        <f>Прайс!J157</f>
        <v>0</v>
      </c>
      <c r="L157" s="290">
        <f t="shared" si="8"/>
        <v>0</v>
      </c>
      <c r="M157" s="153"/>
    </row>
    <row r="158" spans="1:13" s="162" customFormat="1" ht="12.75" outlineLevel="1" x14ac:dyDescent="0.2">
      <c r="A158" s="143" t="s">
        <v>552</v>
      </c>
      <c r="B158" s="175" t="s">
        <v>553</v>
      </c>
      <c r="C158" s="144" t="s">
        <v>45</v>
      </c>
      <c r="D158" s="212" t="str">
        <f t="shared" si="7"/>
        <v>44/8.2 OC</v>
      </c>
      <c r="E158" s="256" t="s">
        <v>554</v>
      </c>
      <c r="F158" s="257" t="s">
        <v>555</v>
      </c>
      <c r="G158" s="258" t="s">
        <v>16</v>
      </c>
      <c r="H158" s="258"/>
      <c r="I158" s="147">
        <v>60.72</v>
      </c>
      <c r="J158" s="282">
        <f t="shared" si="6"/>
        <v>60.72</v>
      </c>
      <c r="K158" s="290">
        <f>Прайс!J158</f>
        <v>0</v>
      </c>
      <c r="L158" s="290">
        <f t="shared" si="8"/>
        <v>0</v>
      </c>
      <c r="M158" s="153"/>
    </row>
    <row r="159" spans="1:13" ht="12.75" outlineLevel="1" x14ac:dyDescent="0.2">
      <c r="A159" s="143" t="s">
        <v>557</v>
      </c>
      <c r="B159" s="175" t="s">
        <v>553</v>
      </c>
      <c r="C159" s="144" t="s">
        <v>207</v>
      </c>
      <c r="D159" s="212" t="str">
        <f t="shared" si="7"/>
        <v>44/8.2 OCH</v>
      </c>
      <c r="E159" s="256" t="s">
        <v>556</v>
      </c>
      <c r="F159" s="257" t="s">
        <v>558</v>
      </c>
      <c r="G159" s="258" t="s">
        <v>16</v>
      </c>
      <c r="H159" s="258"/>
      <c r="I159" s="147">
        <v>64.39</v>
      </c>
      <c r="J159" s="282">
        <f t="shared" si="6"/>
        <v>64.39</v>
      </c>
      <c r="K159" s="290">
        <f>Прайс!J159</f>
        <v>0</v>
      </c>
      <c r="L159" s="290">
        <f t="shared" si="8"/>
        <v>0</v>
      </c>
    </row>
    <row r="160" spans="1:13" ht="12.75" outlineLevel="1" x14ac:dyDescent="0.2">
      <c r="A160" s="179">
        <v>90096</v>
      </c>
      <c r="B160" s="177" t="s">
        <v>564</v>
      </c>
      <c r="C160" s="178" t="s">
        <v>45</v>
      </c>
      <c r="D160" s="212" t="str">
        <f t="shared" si="7"/>
        <v>44/8.3 OC</v>
      </c>
      <c r="E160" s="272" t="s">
        <v>554</v>
      </c>
      <c r="F160" s="269" t="s">
        <v>565</v>
      </c>
      <c r="G160" s="271" t="s">
        <v>16</v>
      </c>
      <c r="H160" s="258"/>
      <c r="I160" s="147">
        <v>77.87</v>
      </c>
      <c r="J160" s="282">
        <f t="shared" si="6"/>
        <v>77.87</v>
      </c>
      <c r="K160" s="290">
        <f>Прайс!J160</f>
        <v>0</v>
      </c>
      <c r="L160" s="290">
        <f t="shared" si="8"/>
        <v>0</v>
      </c>
    </row>
    <row r="161" spans="1:13" ht="12.75" outlineLevel="1" x14ac:dyDescent="0.2">
      <c r="A161" s="173" t="s">
        <v>566</v>
      </c>
      <c r="B161" s="177" t="s">
        <v>564</v>
      </c>
      <c r="C161" s="178" t="s">
        <v>207</v>
      </c>
      <c r="D161" s="212" t="str">
        <f t="shared" si="7"/>
        <v>44/8.3 OCH</v>
      </c>
      <c r="E161" s="272" t="s">
        <v>556</v>
      </c>
      <c r="F161" s="269" t="s">
        <v>567</v>
      </c>
      <c r="G161" s="271" t="s">
        <v>16</v>
      </c>
      <c r="H161" s="258"/>
      <c r="I161" s="147">
        <v>78.77</v>
      </c>
      <c r="J161" s="282">
        <f t="shared" si="6"/>
        <v>78.77</v>
      </c>
      <c r="K161" s="290">
        <f>Прайс!J161</f>
        <v>0</v>
      </c>
      <c r="L161" s="290">
        <f t="shared" si="8"/>
        <v>0</v>
      </c>
    </row>
    <row r="162" spans="1:13" ht="12.75" outlineLevel="1" x14ac:dyDescent="0.2">
      <c r="A162" s="143" t="s">
        <v>590</v>
      </c>
      <c r="B162" s="159" t="s">
        <v>586</v>
      </c>
      <c r="C162" s="170" t="s">
        <v>45</v>
      </c>
      <c r="D162" s="212" t="str">
        <f t="shared" si="7"/>
        <v>44/20.2 OC</v>
      </c>
      <c r="E162" s="272" t="s">
        <v>589</v>
      </c>
      <c r="F162" s="269" t="s">
        <v>926</v>
      </c>
      <c r="G162" s="271" t="s">
        <v>16</v>
      </c>
      <c r="H162" s="258"/>
      <c r="I162" s="147">
        <v>57.37</v>
      </c>
      <c r="J162" s="282">
        <f t="shared" si="6"/>
        <v>57.37</v>
      </c>
      <c r="K162" s="290">
        <f>Прайс!J162</f>
        <v>0</v>
      </c>
      <c r="L162" s="290">
        <f t="shared" si="8"/>
        <v>0</v>
      </c>
    </row>
    <row r="163" spans="1:13" ht="12.75" outlineLevel="1" x14ac:dyDescent="0.2">
      <c r="A163" s="143" t="s">
        <v>588</v>
      </c>
      <c r="B163" s="159" t="s">
        <v>586</v>
      </c>
      <c r="C163" s="170" t="s">
        <v>364</v>
      </c>
      <c r="D163" s="212" t="str">
        <f t="shared" si="7"/>
        <v>44/20.2 ОСН</v>
      </c>
      <c r="E163" s="272" t="s">
        <v>587</v>
      </c>
      <c r="F163" s="269" t="s">
        <v>927</v>
      </c>
      <c r="G163" s="271" t="s">
        <v>16</v>
      </c>
      <c r="H163" s="271"/>
      <c r="I163" s="147">
        <v>72.209999999999994</v>
      </c>
      <c r="J163" s="282">
        <f t="shared" si="6"/>
        <v>72.209999999999994</v>
      </c>
      <c r="K163" s="290">
        <f>Прайс!J163</f>
        <v>0</v>
      </c>
      <c r="L163" s="290">
        <f t="shared" si="8"/>
        <v>0</v>
      </c>
    </row>
    <row r="164" spans="1:13" ht="12.75" outlineLevel="1" x14ac:dyDescent="0.2">
      <c r="A164" s="173" t="s">
        <v>597</v>
      </c>
      <c r="B164" s="177" t="s">
        <v>596</v>
      </c>
      <c r="C164" s="178" t="s">
        <v>45</v>
      </c>
      <c r="D164" s="212" t="str">
        <f t="shared" si="7"/>
        <v>44/20.3 OC</v>
      </c>
      <c r="E164" s="272" t="s">
        <v>589</v>
      </c>
      <c r="F164" s="269" t="s">
        <v>928</v>
      </c>
      <c r="G164" s="271" t="s">
        <v>16</v>
      </c>
      <c r="H164" s="271"/>
      <c r="I164" s="147">
        <v>67.239999999999995</v>
      </c>
      <c r="J164" s="282">
        <f t="shared" si="6"/>
        <v>67.239999999999995</v>
      </c>
      <c r="K164" s="290">
        <f>Прайс!J164</f>
        <v>0</v>
      </c>
      <c r="L164" s="290">
        <f t="shared" si="8"/>
        <v>0</v>
      </c>
    </row>
    <row r="165" spans="1:13" ht="12.75" outlineLevel="1" x14ac:dyDescent="0.2">
      <c r="A165" s="173" t="s">
        <v>598</v>
      </c>
      <c r="B165" s="177" t="s">
        <v>596</v>
      </c>
      <c r="C165" s="178" t="s">
        <v>364</v>
      </c>
      <c r="D165" s="212" t="str">
        <f t="shared" si="7"/>
        <v>44/20.3 ОСН</v>
      </c>
      <c r="E165" s="272" t="s">
        <v>587</v>
      </c>
      <c r="F165" s="269" t="s">
        <v>929</v>
      </c>
      <c r="G165" s="271" t="s">
        <v>16</v>
      </c>
      <c r="H165" s="271"/>
      <c r="I165" s="147">
        <v>85.68</v>
      </c>
      <c r="J165" s="282">
        <f t="shared" si="6"/>
        <v>85.68</v>
      </c>
      <c r="K165" s="290">
        <f>Прайс!J165</f>
        <v>0</v>
      </c>
      <c r="L165" s="290">
        <f t="shared" si="8"/>
        <v>0</v>
      </c>
    </row>
    <row r="166" spans="1:13" ht="12.75" outlineLevel="1" x14ac:dyDescent="0.2">
      <c r="A166" s="143" t="s">
        <v>607</v>
      </c>
      <c r="B166" s="159" t="s">
        <v>605</v>
      </c>
      <c r="C166" s="170" t="s">
        <v>45</v>
      </c>
      <c r="D166" s="212" t="str">
        <f t="shared" si="7"/>
        <v>44/208.2 OC</v>
      </c>
      <c r="E166" s="272" t="s">
        <v>606</v>
      </c>
      <c r="F166" s="269" t="s">
        <v>930</v>
      </c>
      <c r="G166" s="271" t="s">
        <v>16</v>
      </c>
      <c r="H166" s="271"/>
      <c r="I166" s="147">
        <v>61.53</v>
      </c>
      <c r="J166" s="282">
        <f t="shared" si="6"/>
        <v>61.53</v>
      </c>
      <c r="K166" s="290">
        <f>Прайс!J166</f>
        <v>0</v>
      </c>
      <c r="L166" s="290">
        <f t="shared" si="8"/>
        <v>0</v>
      </c>
    </row>
    <row r="167" spans="1:13" ht="12.75" outlineLevel="1" x14ac:dyDescent="0.2">
      <c r="A167" s="143" t="s">
        <v>609</v>
      </c>
      <c r="B167" s="159" t="s">
        <v>605</v>
      </c>
      <c r="C167" s="170" t="s">
        <v>364</v>
      </c>
      <c r="D167" s="212" t="str">
        <f t="shared" si="7"/>
        <v>44/208.2 ОСН</v>
      </c>
      <c r="E167" s="272" t="s">
        <v>608</v>
      </c>
      <c r="F167" s="269" t="s">
        <v>931</v>
      </c>
      <c r="G167" s="271" t="s">
        <v>16</v>
      </c>
      <c r="H167" s="271"/>
      <c r="I167" s="147">
        <v>74.819999999999993</v>
      </c>
      <c r="J167" s="282">
        <f t="shared" si="6"/>
        <v>74.819999999999993</v>
      </c>
      <c r="K167" s="290">
        <f>Прайс!J167</f>
        <v>0</v>
      </c>
      <c r="L167" s="290">
        <f t="shared" si="8"/>
        <v>0</v>
      </c>
    </row>
    <row r="168" spans="1:13" ht="12.75" outlineLevel="1" x14ac:dyDescent="0.2">
      <c r="A168" s="173" t="s">
        <v>619</v>
      </c>
      <c r="B168" s="177" t="s">
        <v>617</v>
      </c>
      <c r="C168" s="178" t="s">
        <v>45</v>
      </c>
      <c r="D168" s="212" t="str">
        <f t="shared" si="7"/>
        <v>44/208.3 OC</v>
      </c>
      <c r="E168" s="272" t="s">
        <v>618</v>
      </c>
      <c r="F168" s="269" t="s">
        <v>932</v>
      </c>
      <c r="G168" s="271" t="s">
        <v>16</v>
      </c>
      <c r="H168" s="271"/>
      <c r="I168" s="147">
        <v>67.69</v>
      </c>
      <c r="J168" s="282">
        <f t="shared" si="6"/>
        <v>67.69</v>
      </c>
      <c r="K168" s="290">
        <f>Прайс!J168</f>
        <v>0</v>
      </c>
      <c r="L168" s="290">
        <f t="shared" si="8"/>
        <v>0</v>
      </c>
    </row>
    <row r="169" spans="1:13" ht="12.75" outlineLevel="1" x14ac:dyDescent="0.2">
      <c r="A169" s="173" t="s">
        <v>621</v>
      </c>
      <c r="B169" s="177" t="s">
        <v>617</v>
      </c>
      <c r="C169" s="178" t="s">
        <v>614</v>
      </c>
      <c r="D169" s="212" t="str">
        <f t="shared" si="7"/>
        <v>44/208.3 ОСH</v>
      </c>
      <c r="E169" s="272" t="s">
        <v>620</v>
      </c>
      <c r="F169" s="269" t="s">
        <v>933</v>
      </c>
      <c r="G169" s="271" t="s">
        <v>16</v>
      </c>
      <c r="H169" s="271"/>
      <c r="I169" s="147">
        <v>86.56</v>
      </c>
      <c r="J169" s="282">
        <f t="shared" si="6"/>
        <v>86.56</v>
      </c>
      <c r="K169" s="290">
        <f>Прайс!J169</f>
        <v>0</v>
      </c>
      <c r="L169" s="290">
        <f t="shared" si="8"/>
        <v>0</v>
      </c>
    </row>
    <row r="170" spans="1:13" s="162" customFormat="1" x14ac:dyDescent="0.2">
      <c r="A170" s="133"/>
      <c r="B170" s="207" t="s">
        <v>632</v>
      </c>
      <c r="C170" s="134"/>
      <c r="D170" s="134"/>
      <c r="E170" s="211"/>
      <c r="F170" s="136"/>
      <c r="G170" s="135"/>
      <c r="H170" s="137"/>
      <c r="I170" s="135"/>
      <c r="J170" s="135"/>
      <c r="K170" s="291">
        <f>Прайс!J170</f>
        <v>0</v>
      </c>
      <c r="L170" s="291">
        <f t="shared" si="8"/>
        <v>0</v>
      </c>
      <c r="M170" s="153"/>
    </row>
    <row r="171" spans="1:13" ht="12.75" outlineLevel="1" x14ac:dyDescent="0.2">
      <c r="A171" s="143" t="s">
        <v>230</v>
      </c>
      <c r="B171" s="166" t="s">
        <v>228</v>
      </c>
      <c r="C171" s="144" t="s">
        <v>45</v>
      </c>
      <c r="D171" s="212" t="str">
        <f t="shared" si="7"/>
        <v>70/04 OC</v>
      </c>
      <c r="E171" s="215" t="s">
        <v>229</v>
      </c>
      <c r="F171" s="140" t="s">
        <v>231</v>
      </c>
      <c r="G171" s="138" t="s">
        <v>16</v>
      </c>
      <c r="H171" s="138"/>
      <c r="I171" s="147">
        <v>124.66</v>
      </c>
      <c r="J171" s="282">
        <f t="shared" ref="J171:J181" si="9">ROUND(I171*(100-$J$2)/100, 2)</f>
        <v>124.66</v>
      </c>
      <c r="K171" s="290">
        <f>Прайс!J171</f>
        <v>0</v>
      </c>
      <c r="L171" s="290">
        <f t="shared" si="8"/>
        <v>0</v>
      </c>
    </row>
    <row r="172" spans="1:13" ht="12.75" outlineLevel="1" x14ac:dyDescent="0.2">
      <c r="A172" s="143" t="s">
        <v>234</v>
      </c>
      <c r="B172" s="166" t="s">
        <v>232</v>
      </c>
      <c r="C172" s="144" t="s">
        <v>207</v>
      </c>
      <c r="D172" s="212" t="str">
        <f t="shared" si="7"/>
        <v>70/30 OCH</v>
      </c>
      <c r="E172" s="215" t="s">
        <v>233</v>
      </c>
      <c r="F172" s="140" t="s">
        <v>235</v>
      </c>
      <c r="G172" s="138" t="s">
        <v>16</v>
      </c>
      <c r="H172" s="138"/>
      <c r="I172" s="147">
        <v>103</v>
      </c>
      <c r="J172" s="282">
        <f t="shared" si="9"/>
        <v>103</v>
      </c>
      <c r="K172" s="290">
        <f>Прайс!J172</f>
        <v>0</v>
      </c>
      <c r="L172" s="290">
        <f t="shared" si="8"/>
        <v>0</v>
      </c>
    </row>
    <row r="173" spans="1:13" ht="12.75" outlineLevel="1" x14ac:dyDescent="0.2">
      <c r="A173" s="143" t="s">
        <v>238</v>
      </c>
      <c r="B173" s="166" t="s">
        <v>236</v>
      </c>
      <c r="C173" s="144" t="s">
        <v>207</v>
      </c>
      <c r="D173" s="212" t="str">
        <f t="shared" si="7"/>
        <v>70/40 OCH</v>
      </c>
      <c r="E173" s="215" t="s">
        <v>237</v>
      </c>
      <c r="F173" s="140" t="s">
        <v>239</v>
      </c>
      <c r="G173" s="138" t="s">
        <v>16</v>
      </c>
      <c r="H173" s="138"/>
      <c r="I173" s="147">
        <v>112.2</v>
      </c>
      <c r="J173" s="282">
        <f t="shared" si="9"/>
        <v>112.2</v>
      </c>
      <c r="K173" s="290">
        <f>Прайс!J173</f>
        <v>0</v>
      </c>
      <c r="L173" s="290">
        <f t="shared" si="8"/>
        <v>0</v>
      </c>
    </row>
    <row r="174" spans="1:13" ht="12.75" outlineLevel="1" x14ac:dyDescent="0.2">
      <c r="A174" s="180" t="s">
        <v>635</v>
      </c>
      <c r="B174" s="166" t="s">
        <v>633</v>
      </c>
      <c r="C174" s="144" t="s">
        <v>211</v>
      </c>
      <c r="D174" s="212" t="str">
        <f t="shared" si="7"/>
        <v>70/10 AL</v>
      </c>
      <c r="E174" s="215" t="s">
        <v>634</v>
      </c>
      <c r="F174" s="140" t="s">
        <v>239</v>
      </c>
      <c r="G174" s="138" t="s">
        <v>16</v>
      </c>
      <c r="H174" s="138"/>
      <c r="I174" s="147">
        <v>55.64</v>
      </c>
      <c r="J174" s="282">
        <f t="shared" si="9"/>
        <v>55.64</v>
      </c>
      <c r="K174" s="290">
        <f>Прайс!J174</f>
        <v>0</v>
      </c>
      <c r="L174" s="290">
        <f t="shared" si="8"/>
        <v>0</v>
      </c>
    </row>
    <row r="175" spans="1:13" ht="12.75" outlineLevel="1" x14ac:dyDescent="0.2">
      <c r="A175" s="171">
        <v>68010</v>
      </c>
      <c r="B175" s="166" t="s">
        <v>636</v>
      </c>
      <c r="C175" s="144" t="s">
        <v>12</v>
      </c>
      <c r="D175" s="212" t="str">
        <f t="shared" si="7"/>
        <v>68/1 PL</v>
      </c>
      <c r="E175" s="215" t="s">
        <v>637</v>
      </c>
      <c r="F175" s="181" t="s">
        <v>638</v>
      </c>
      <c r="G175" s="138" t="s">
        <v>16</v>
      </c>
      <c r="H175" s="138"/>
      <c r="I175" s="147">
        <v>267</v>
      </c>
      <c r="J175" s="282">
        <f t="shared" si="9"/>
        <v>267</v>
      </c>
      <c r="K175" s="290">
        <f>Прайс!J175</f>
        <v>0</v>
      </c>
      <c r="L175" s="290">
        <f t="shared" si="8"/>
        <v>0</v>
      </c>
    </row>
    <row r="176" spans="1:13" ht="12.75" outlineLevel="1" x14ac:dyDescent="0.2">
      <c r="A176" s="171">
        <v>68020</v>
      </c>
      <c r="B176" s="166" t="s">
        <v>639</v>
      </c>
      <c r="C176" s="144" t="s">
        <v>12</v>
      </c>
      <c r="D176" s="212" t="str">
        <f t="shared" si="7"/>
        <v>68/2 PL</v>
      </c>
      <c r="E176" s="215" t="s">
        <v>637</v>
      </c>
      <c r="F176" s="181" t="s">
        <v>640</v>
      </c>
      <c r="G176" s="138" t="s">
        <v>16</v>
      </c>
      <c r="H176" s="138"/>
      <c r="I176" s="147">
        <v>414</v>
      </c>
      <c r="J176" s="282">
        <f t="shared" si="9"/>
        <v>414</v>
      </c>
      <c r="K176" s="290">
        <f>Прайс!J176</f>
        <v>0</v>
      </c>
      <c r="L176" s="290">
        <f t="shared" si="8"/>
        <v>0</v>
      </c>
    </row>
    <row r="177" spans="1:12" ht="12.75" outlineLevel="1" x14ac:dyDescent="0.2">
      <c r="A177" s="171">
        <v>150150</v>
      </c>
      <c r="B177" s="166" t="s">
        <v>1034</v>
      </c>
      <c r="C177" s="144" t="s">
        <v>12</v>
      </c>
      <c r="D177" s="212" t="str">
        <f t="shared" si="7"/>
        <v>68/4 PL</v>
      </c>
      <c r="E177" s="215" t="s">
        <v>1032</v>
      </c>
      <c r="F177" s="181" t="s">
        <v>1033</v>
      </c>
      <c r="G177" s="138" t="s">
        <v>16</v>
      </c>
      <c r="H177" s="138"/>
      <c r="I177" s="147">
        <v>82.5</v>
      </c>
      <c r="J177" s="282">
        <f t="shared" si="9"/>
        <v>82.5</v>
      </c>
      <c r="K177" s="290">
        <f>Прайс!J177</f>
        <v>0</v>
      </c>
      <c r="L177" s="290">
        <f t="shared" si="8"/>
        <v>0</v>
      </c>
    </row>
    <row r="178" spans="1:12" ht="12.75" outlineLevel="1" x14ac:dyDescent="0.2">
      <c r="A178" s="171">
        <v>68030</v>
      </c>
      <c r="B178" s="166" t="s">
        <v>241</v>
      </c>
      <c r="C178" s="144" t="s">
        <v>12</v>
      </c>
      <c r="D178" s="212" t="str">
        <f t="shared" si="7"/>
        <v>68/3 PL</v>
      </c>
      <c r="E178" s="215" t="s">
        <v>242</v>
      </c>
      <c r="F178" s="140" t="s">
        <v>243</v>
      </c>
      <c r="G178" s="138" t="s">
        <v>16</v>
      </c>
      <c r="H178" s="138"/>
      <c r="I178" s="147">
        <v>522</v>
      </c>
      <c r="J178" s="282">
        <f t="shared" si="9"/>
        <v>522</v>
      </c>
      <c r="K178" s="290">
        <f>Прайс!J178</f>
        <v>0</v>
      </c>
      <c r="L178" s="290">
        <f t="shared" si="8"/>
        <v>0</v>
      </c>
    </row>
    <row r="179" spans="1:12" ht="12.75" outlineLevel="1" x14ac:dyDescent="0.2">
      <c r="A179" s="143" t="s">
        <v>246</v>
      </c>
      <c r="B179" s="166" t="s">
        <v>244</v>
      </c>
      <c r="C179" s="144" t="s">
        <v>45</v>
      </c>
      <c r="D179" s="212" t="str">
        <f t="shared" si="7"/>
        <v>70/140 OC</v>
      </c>
      <c r="E179" s="215" t="s">
        <v>245</v>
      </c>
      <c r="F179" s="140" t="s">
        <v>641</v>
      </c>
      <c r="G179" s="138" t="s">
        <v>16</v>
      </c>
      <c r="H179" s="138"/>
      <c r="I179" s="147">
        <v>287.7</v>
      </c>
      <c r="J179" s="282">
        <f t="shared" si="9"/>
        <v>287.7</v>
      </c>
      <c r="K179" s="290">
        <f>Прайс!J179</f>
        <v>0</v>
      </c>
      <c r="L179" s="290">
        <f t="shared" si="8"/>
        <v>0</v>
      </c>
    </row>
    <row r="180" spans="1:12" ht="12.75" outlineLevel="1" x14ac:dyDescent="0.2">
      <c r="A180" s="489" t="s">
        <v>973</v>
      </c>
      <c r="B180" s="166" t="s">
        <v>974</v>
      </c>
      <c r="C180" s="166" t="s">
        <v>12</v>
      </c>
      <c r="D180" s="490" t="str">
        <f t="shared" si="7"/>
        <v>A07/1 PL</v>
      </c>
      <c r="E180" s="215" t="s">
        <v>975</v>
      </c>
      <c r="F180" s="181" t="s">
        <v>972</v>
      </c>
      <c r="G180" s="138" t="s">
        <v>16</v>
      </c>
      <c r="H180" s="399"/>
      <c r="I180" s="491">
        <v>58</v>
      </c>
      <c r="J180" s="492">
        <f t="shared" si="9"/>
        <v>58</v>
      </c>
      <c r="K180" s="290">
        <f>Прайс!J180</f>
        <v>0</v>
      </c>
      <c r="L180" s="290">
        <f t="shared" si="8"/>
        <v>0</v>
      </c>
    </row>
    <row r="181" spans="1:12" ht="12.75" outlineLevel="1" x14ac:dyDescent="0.2">
      <c r="A181" s="489" t="s">
        <v>976</v>
      </c>
      <c r="B181" s="166" t="s">
        <v>979</v>
      </c>
      <c r="C181" s="166" t="s">
        <v>12</v>
      </c>
      <c r="D181" s="490" t="str">
        <f t="shared" si="7"/>
        <v>A07/2 PL</v>
      </c>
      <c r="E181" s="215" t="s">
        <v>977</v>
      </c>
      <c r="F181" s="181" t="s">
        <v>978</v>
      </c>
      <c r="G181" s="138" t="s">
        <v>16</v>
      </c>
      <c r="H181" s="399"/>
      <c r="I181" s="491">
        <v>9.98</v>
      </c>
      <c r="J181" s="492">
        <f t="shared" si="9"/>
        <v>9.98</v>
      </c>
      <c r="K181" s="290">
        <f>Прайс!J181</f>
        <v>0</v>
      </c>
      <c r="L181" s="290">
        <f t="shared" si="8"/>
        <v>0</v>
      </c>
    </row>
    <row r="182" spans="1:12" x14ac:dyDescent="0.2">
      <c r="A182" s="133"/>
      <c r="B182" s="207" t="s">
        <v>248</v>
      </c>
      <c r="C182" s="134"/>
      <c r="D182" s="134"/>
      <c r="E182" s="211"/>
      <c r="F182" s="136"/>
      <c r="G182" s="135"/>
      <c r="H182" s="137"/>
      <c r="I182" s="135"/>
      <c r="J182" s="135"/>
      <c r="K182" s="291">
        <f>Прайс!J182</f>
        <v>0</v>
      </c>
      <c r="L182" s="291">
        <f t="shared" si="8"/>
        <v>0</v>
      </c>
    </row>
    <row r="183" spans="1:12" ht="12.75" outlineLevel="1" x14ac:dyDescent="0.2">
      <c r="A183" s="173" t="s">
        <v>643</v>
      </c>
      <c r="B183" s="142" t="s">
        <v>249</v>
      </c>
      <c r="C183" s="142" t="s">
        <v>211</v>
      </c>
      <c r="D183" s="212" t="str">
        <f t="shared" si="7"/>
        <v>50/16/15 AL</v>
      </c>
      <c r="E183" s="276" t="s">
        <v>642</v>
      </c>
      <c r="F183" s="269" t="s">
        <v>644</v>
      </c>
      <c r="G183" s="258" t="s">
        <v>16</v>
      </c>
      <c r="H183" s="258"/>
      <c r="I183" s="255">
        <v>264</v>
      </c>
      <c r="J183" s="285">
        <f t="shared" ref="J183:J200" si="10">ROUND(I183*(100-$J$2)/100, 2)</f>
        <v>264</v>
      </c>
      <c r="K183" s="290">
        <f>Прайс!J183</f>
        <v>0</v>
      </c>
      <c r="L183" s="290">
        <f t="shared" si="8"/>
        <v>0</v>
      </c>
    </row>
    <row r="184" spans="1:12" ht="12.75" outlineLevel="1" x14ac:dyDescent="0.2">
      <c r="A184" s="173" t="s">
        <v>646</v>
      </c>
      <c r="B184" s="142" t="s">
        <v>251</v>
      </c>
      <c r="C184" s="142" t="s">
        <v>211</v>
      </c>
      <c r="D184" s="212" t="str">
        <f t="shared" si="7"/>
        <v>50/16/20 AL</v>
      </c>
      <c r="E184" s="276" t="s">
        <v>645</v>
      </c>
      <c r="F184" s="269" t="s">
        <v>647</v>
      </c>
      <c r="G184" s="258" t="s">
        <v>16</v>
      </c>
      <c r="H184" s="258"/>
      <c r="I184" s="255">
        <v>322</v>
      </c>
      <c r="J184" s="285">
        <f t="shared" si="10"/>
        <v>322</v>
      </c>
      <c r="K184" s="290">
        <f>Прайс!J184</f>
        <v>0</v>
      </c>
      <c r="L184" s="290">
        <f t="shared" si="8"/>
        <v>0</v>
      </c>
    </row>
    <row r="185" spans="1:12" ht="12.75" outlineLevel="1" x14ac:dyDescent="0.2">
      <c r="A185" s="173" t="s">
        <v>649</v>
      </c>
      <c r="B185" s="142" t="s">
        <v>252</v>
      </c>
      <c r="C185" s="142" t="s">
        <v>211</v>
      </c>
      <c r="D185" s="212" t="str">
        <f t="shared" si="7"/>
        <v>50/16/25 AL</v>
      </c>
      <c r="E185" s="276" t="s">
        <v>648</v>
      </c>
      <c r="F185" s="269" t="s">
        <v>650</v>
      </c>
      <c r="G185" s="258" t="s">
        <v>16</v>
      </c>
      <c r="H185" s="258"/>
      <c r="I185" s="255">
        <v>398</v>
      </c>
      <c r="J185" s="285">
        <f t="shared" si="10"/>
        <v>398</v>
      </c>
      <c r="K185" s="290">
        <f>Прайс!J185</f>
        <v>0</v>
      </c>
      <c r="L185" s="290">
        <f t="shared" si="8"/>
        <v>0</v>
      </c>
    </row>
    <row r="186" spans="1:12" ht="12.75" outlineLevel="1" x14ac:dyDescent="0.2">
      <c r="A186" s="173" t="s">
        <v>652</v>
      </c>
      <c r="B186" s="142" t="s">
        <v>253</v>
      </c>
      <c r="C186" s="142" t="s">
        <v>211</v>
      </c>
      <c r="D186" s="212" t="str">
        <f t="shared" si="7"/>
        <v>50/16/30 AL</v>
      </c>
      <c r="E186" s="276" t="s">
        <v>651</v>
      </c>
      <c r="F186" s="269" t="s">
        <v>653</v>
      </c>
      <c r="G186" s="258" t="s">
        <v>16</v>
      </c>
      <c r="H186" s="258"/>
      <c r="I186" s="255">
        <v>456</v>
      </c>
      <c r="J186" s="285">
        <f t="shared" si="10"/>
        <v>456</v>
      </c>
      <c r="K186" s="290">
        <f>Прайс!J186</f>
        <v>0</v>
      </c>
      <c r="L186" s="290">
        <f t="shared" si="8"/>
        <v>0</v>
      </c>
    </row>
    <row r="187" spans="1:12" ht="12.75" outlineLevel="1" x14ac:dyDescent="0.2">
      <c r="A187" s="173" t="s">
        <v>656</v>
      </c>
      <c r="B187" s="182" t="s">
        <v>654</v>
      </c>
      <c r="C187" s="142" t="s">
        <v>211</v>
      </c>
      <c r="D187" s="212" t="str">
        <f t="shared" si="7"/>
        <v>53/16/15 AL</v>
      </c>
      <c r="E187" s="276" t="s">
        <v>655</v>
      </c>
      <c r="F187" s="257" t="s">
        <v>254</v>
      </c>
      <c r="G187" s="258" t="s">
        <v>16</v>
      </c>
      <c r="H187" s="258"/>
      <c r="I187" s="255">
        <v>336</v>
      </c>
      <c r="J187" s="285">
        <f t="shared" si="10"/>
        <v>336</v>
      </c>
      <c r="K187" s="290">
        <f>Прайс!J187</f>
        <v>0</v>
      </c>
      <c r="L187" s="290">
        <f t="shared" si="8"/>
        <v>0</v>
      </c>
    </row>
    <row r="188" spans="1:12" ht="12.75" outlineLevel="1" x14ac:dyDescent="0.2">
      <c r="A188" s="173" t="s">
        <v>659</v>
      </c>
      <c r="B188" s="182" t="s">
        <v>657</v>
      </c>
      <c r="C188" s="142" t="s">
        <v>211</v>
      </c>
      <c r="D188" s="212" t="str">
        <f t="shared" si="7"/>
        <v>53/16/20 AL</v>
      </c>
      <c r="E188" s="276" t="s">
        <v>658</v>
      </c>
      <c r="F188" s="257" t="s">
        <v>254</v>
      </c>
      <c r="G188" s="258" t="s">
        <v>16</v>
      </c>
      <c r="H188" s="258"/>
      <c r="I188" s="255">
        <v>397.5</v>
      </c>
      <c r="J188" s="285">
        <f t="shared" si="10"/>
        <v>397.5</v>
      </c>
      <c r="K188" s="290">
        <f>Прайс!J188</f>
        <v>0</v>
      </c>
      <c r="L188" s="290">
        <f t="shared" si="8"/>
        <v>0</v>
      </c>
    </row>
    <row r="189" spans="1:12" ht="12.75" outlineLevel="1" x14ac:dyDescent="0.2">
      <c r="A189" s="173" t="s">
        <v>662</v>
      </c>
      <c r="B189" s="182" t="s">
        <v>660</v>
      </c>
      <c r="C189" s="142" t="s">
        <v>211</v>
      </c>
      <c r="D189" s="212" t="str">
        <f t="shared" si="7"/>
        <v>53/16/25 AL</v>
      </c>
      <c r="E189" s="276" t="s">
        <v>661</v>
      </c>
      <c r="F189" s="257" t="s">
        <v>254</v>
      </c>
      <c r="G189" s="258" t="s">
        <v>16</v>
      </c>
      <c r="H189" s="258"/>
      <c r="I189" s="255">
        <v>518</v>
      </c>
      <c r="J189" s="285">
        <f t="shared" si="10"/>
        <v>518</v>
      </c>
      <c r="K189" s="290">
        <f>Прайс!J189</f>
        <v>0</v>
      </c>
      <c r="L189" s="290">
        <f t="shared" si="8"/>
        <v>0</v>
      </c>
    </row>
    <row r="190" spans="1:12" ht="12.75" outlineLevel="1" x14ac:dyDescent="0.2">
      <c r="A190" s="173" t="s">
        <v>665</v>
      </c>
      <c r="B190" s="182" t="s">
        <v>663</v>
      </c>
      <c r="C190" s="142" t="s">
        <v>211</v>
      </c>
      <c r="D190" s="212" t="str">
        <f t="shared" si="7"/>
        <v>53/16/30 AL</v>
      </c>
      <c r="E190" s="276" t="s">
        <v>664</v>
      </c>
      <c r="F190" s="257" t="s">
        <v>254</v>
      </c>
      <c r="G190" s="258" t="s">
        <v>16</v>
      </c>
      <c r="H190" s="258"/>
      <c r="I190" s="255">
        <v>594</v>
      </c>
      <c r="J190" s="285">
        <f t="shared" si="10"/>
        <v>594</v>
      </c>
      <c r="K190" s="290">
        <f>Прайс!J190</f>
        <v>0</v>
      </c>
      <c r="L190" s="290">
        <f t="shared" si="8"/>
        <v>0</v>
      </c>
    </row>
    <row r="191" spans="1:12" ht="12.75" outlineLevel="1" x14ac:dyDescent="0.2">
      <c r="A191" s="173" t="s">
        <v>668</v>
      </c>
      <c r="B191" s="182" t="s">
        <v>666</v>
      </c>
      <c r="C191" s="142" t="s">
        <v>211</v>
      </c>
      <c r="D191" s="212" t="str">
        <f t="shared" si="7"/>
        <v>53/16/35 AL</v>
      </c>
      <c r="E191" s="276" t="s">
        <v>667</v>
      </c>
      <c r="F191" s="257" t="s">
        <v>254</v>
      </c>
      <c r="G191" s="258" t="s">
        <v>16</v>
      </c>
      <c r="H191" s="258"/>
      <c r="I191" s="255">
        <v>751</v>
      </c>
      <c r="J191" s="285">
        <f t="shared" si="10"/>
        <v>751</v>
      </c>
      <c r="K191" s="290">
        <f>Прайс!J191</f>
        <v>0</v>
      </c>
      <c r="L191" s="290">
        <f t="shared" si="8"/>
        <v>0</v>
      </c>
    </row>
    <row r="192" spans="1:12" ht="12.75" outlineLevel="1" x14ac:dyDescent="0.2">
      <c r="A192" s="173" t="s">
        <v>671</v>
      </c>
      <c r="B192" s="182" t="s">
        <v>669</v>
      </c>
      <c r="C192" s="142" t="s">
        <v>211</v>
      </c>
      <c r="D192" s="212" t="str">
        <f t="shared" si="7"/>
        <v>53/16/40 AL</v>
      </c>
      <c r="E192" s="276" t="s">
        <v>670</v>
      </c>
      <c r="F192" s="257" t="s">
        <v>254</v>
      </c>
      <c r="G192" s="258" t="s">
        <v>16</v>
      </c>
      <c r="H192" s="258"/>
      <c r="I192" s="255">
        <v>828</v>
      </c>
      <c r="J192" s="285">
        <f t="shared" si="10"/>
        <v>828</v>
      </c>
      <c r="K192" s="290">
        <f>Прайс!J192</f>
        <v>0</v>
      </c>
      <c r="L192" s="290">
        <f t="shared" si="8"/>
        <v>0</v>
      </c>
    </row>
    <row r="193" spans="1:12" ht="12.75" outlineLevel="1" x14ac:dyDescent="0.2">
      <c r="A193" s="173" t="s">
        <v>988</v>
      </c>
      <c r="B193" s="182" t="s">
        <v>980</v>
      </c>
      <c r="C193" s="142" t="s">
        <v>200</v>
      </c>
      <c r="D193" s="212" t="str">
        <f t="shared" si="7"/>
        <v>53/12/15 Cu</v>
      </c>
      <c r="E193" s="256" t="s">
        <v>981</v>
      </c>
      <c r="F193" s="257" t="s">
        <v>982</v>
      </c>
      <c r="G193" s="258" t="s">
        <v>16</v>
      </c>
      <c r="H193" s="258"/>
      <c r="I193" s="255">
        <v>874</v>
      </c>
      <c r="J193" s="285">
        <f t="shared" si="10"/>
        <v>874</v>
      </c>
      <c r="K193" s="290">
        <f>Прайс!J193</f>
        <v>0</v>
      </c>
      <c r="L193" s="290">
        <f t="shared" si="8"/>
        <v>0</v>
      </c>
    </row>
    <row r="194" spans="1:12" ht="12.75" outlineLevel="1" x14ac:dyDescent="0.2">
      <c r="A194" s="173" t="s">
        <v>990</v>
      </c>
      <c r="B194" s="182" t="s">
        <v>985</v>
      </c>
      <c r="C194" s="142" t="s">
        <v>200</v>
      </c>
      <c r="D194" s="212" t="str">
        <f t="shared" si="7"/>
        <v>53/12/20 Cu</v>
      </c>
      <c r="E194" s="256" t="s">
        <v>983</v>
      </c>
      <c r="F194" s="257" t="s">
        <v>982</v>
      </c>
      <c r="G194" s="258" t="s">
        <v>16</v>
      </c>
      <c r="H194" s="258"/>
      <c r="I194" s="255">
        <v>1038</v>
      </c>
      <c r="J194" s="285">
        <f t="shared" si="10"/>
        <v>1038</v>
      </c>
      <c r="K194" s="290">
        <f>Прайс!J194</f>
        <v>0</v>
      </c>
      <c r="L194" s="290">
        <f t="shared" si="8"/>
        <v>0</v>
      </c>
    </row>
    <row r="195" spans="1:12" ht="12.75" outlineLevel="1" x14ac:dyDescent="0.2">
      <c r="A195" s="173" t="s">
        <v>991</v>
      </c>
      <c r="B195" s="182" t="s">
        <v>986</v>
      </c>
      <c r="C195" s="142" t="s">
        <v>200</v>
      </c>
      <c r="D195" s="212" t="str">
        <f t="shared" si="7"/>
        <v>53/12/25 Cu</v>
      </c>
      <c r="E195" s="256" t="s">
        <v>984</v>
      </c>
      <c r="F195" s="257" t="s">
        <v>982</v>
      </c>
      <c r="G195" s="258" t="s">
        <v>16</v>
      </c>
      <c r="H195" s="258"/>
      <c r="I195" s="255">
        <v>1525</v>
      </c>
      <c r="J195" s="285">
        <f t="shared" si="10"/>
        <v>1525</v>
      </c>
      <c r="K195" s="290">
        <f>Прайс!J195</f>
        <v>0</v>
      </c>
      <c r="L195" s="290">
        <f t="shared" si="8"/>
        <v>0</v>
      </c>
    </row>
    <row r="196" spans="1:12" ht="12.75" outlineLevel="1" x14ac:dyDescent="0.2">
      <c r="A196" s="173" t="s">
        <v>674</v>
      </c>
      <c r="B196" s="182" t="s">
        <v>672</v>
      </c>
      <c r="C196" s="142"/>
      <c r="D196" s="212" t="str">
        <f t="shared" si="7"/>
        <v xml:space="preserve">55/16/14 </v>
      </c>
      <c r="E196" s="256" t="s">
        <v>673</v>
      </c>
      <c r="F196" s="257" t="s">
        <v>255</v>
      </c>
      <c r="G196" s="258" t="s">
        <v>16</v>
      </c>
      <c r="H196" s="258"/>
      <c r="I196" s="255">
        <v>21.05</v>
      </c>
      <c r="J196" s="285">
        <f t="shared" si="10"/>
        <v>21.05</v>
      </c>
      <c r="K196" s="290">
        <f>Прайс!J196</f>
        <v>0</v>
      </c>
      <c r="L196" s="290">
        <f t="shared" si="8"/>
        <v>0</v>
      </c>
    </row>
    <row r="197" spans="1:12" ht="12.75" outlineLevel="1" x14ac:dyDescent="0.2">
      <c r="A197" s="173" t="s">
        <v>677</v>
      </c>
      <c r="B197" s="182" t="s">
        <v>675</v>
      </c>
      <c r="C197" s="142"/>
      <c r="D197" s="212" t="str">
        <f t="shared" si="7"/>
        <v xml:space="preserve">55/16/20 </v>
      </c>
      <c r="E197" s="256" t="s">
        <v>676</v>
      </c>
      <c r="F197" s="257" t="s">
        <v>256</v>
      </c>
      <c r="G197" s="258" t="s">
        <v>16</v>
      </c>
      <c r="H197" s="258"/>
      <c r="I197" s="255">
        <v>22.37</v>
      </c>
      <c r="J197" s="285">
        <f t="shared" si="10"/>
        <v>22.37</v>
      </c>
      <c r="K197" s="290">
        <f>Прайс!J197</f>
        <v>0</v>
      </c>
      <c r="L197" s="290">
        <f t="shared" si="8"/>
        <v>0</v>
      </c>
    </row>
    <row r="198" spans="1:12" ht="12.75" outlineLevel="1" x14ac:dyDescent="0.2">
      <c r="A198" s="173" t="s">
        <v>1036</v>
      </c>
      <c r="B198" s="182" t="s">
        <v>1037</v>
      </c>
      <c r="C198" s="142" t="s">
        <v>203</v>
      </c>
      <c r="D198" s="212" t="str">
        <f t="shared" si="7"/>
        <v>M15/1 Ni</v>
      </c>
      <c r="E198" s="256" t="s">
        <v>1035</v>
      </c>
      <c r="F198" s="257" t="s">
        <v>1038</v>
      </c>
      <c r="G198" s="258" t="s">
        <v>16</v>
      </c>
      <c r="H198" s="258"/>
      <c r="I198" s="255">
        <v>196</v>
      </c>
      <c r="J198" s="285">
        <f t="shared" si="10"/>
        <v>196</v>
      </c>
      <c r="K198" s="290">
        <f>Прайс!J198</f>
        <v>0</v>
      </c>
      <c r="L198" s="290">
        <f t="shared" si="8"/>
        <v>0</v>
      </c>
    </row>
    <row r="199" spans="1:12" ht="12.75" outlineLevel="1" x14ac:dyDescent="0.2">
      <c r="A199" s="143" t="s">
        <v>260</v>
      </c>
      <c r="B199" s="166" t="s">
        <v>257</v>
      </c>
      <c r="C199" s="144" t="s">
        <v>258</v>
      </c>
      <c r="D199" s="212" t="str">
        <f t="shared" si="7"/>
        <v>50/10/101 AL, OC</v>
      </c>
      <c r="E199" s="256" t="s">
        <v>259</v>
      </c>
      <c r="F199" s="257" t="s">
        <v>678</v>
      </c>
      <c r="G199" s="258" t="s">
        <v>16</v>
      </c>
      <c r="H199" s="258"/>
      <c r="I199" s="255">
        <v>468</v>
      </c>
      <c r="J199" s="285">
        <f t="shared" si="10"/>
        <v>468</v>
      </c>
      <c r="K199" s="290">
        <f>Прайс!J199</f>
        <v>0</v>
      </c>
      <c r="L199" s="290">
        <f t="shared" si="8"/>
        <v>0</v>
      </c>
    </row>
    <row r="200" spans="1:12" ht="12.75" outlineLevel="1" x14ac:dyDescent="0.2">
      <c r="A200" s="143" t="s">
        <v>264</v>
      </c>
      <c r="B200" s="166" t="s">
        <v>262</v>
      </c>
      <c r="C200" s="144" t="s">
        <v>258</v>
      </c>
      <c r="D200" s="212" t="str">
        <f t="shared" si="7"/>
        <v>50/10/105 AL, OC</v>
      </c>
      <c r="E200" s="256" t="s">
        <v>263</v>
      </c>
      <c r="F200" s="257" t="s">
        <v>679</v>
      </c>
      <c r="G200" s="258" t="s">
        <v>16</v>
      </c>
      <c r="H200" s="258"/>
      <c r="I200" s="255">
        <v>488</v>
      </c>
      <c r="J200" s="285">
        <f t="shared" si="10"/>
        <v>488</v>
      </c>
      <c r="K200" s="290">
        <f>Прайс!J200</f>
        <v>0</v>
      </c>
      <c r="L200" s="290">
        <f t="shared" si="8"/>
        <v>0</v>
      </c>
    </row>
    <row r="201" spans="1:12" ht="12.75" outlineLevel="1" x14ac:dyDescent="0.2">
      <c r="A201" s="143" t="s">
        <v>682</v>
      </c>
      <c r="B201" s="166" t="s">
        <v>680</v>
      </c>
      <c r="C201" s="144" t="s">
        <v>258</v>
      </c>
      <c r="D201" s="212" t="str">
        <f t="shared" si="7"/>
        <v>50/10/201 AL, OC</v>
      </c>
      <c r="E201" s="215" t="s">
        <v>681</v>
      </c>
      <c r="F201" s="140" t="s">
        <v>683</v>
      </c>
      <c r="G201" s="138" t="s">
        <v>16</v>
      </c>
      <c r="H201" s="138"/>
      <c r="I201" s="147">
        <v>463</v>
      </c>
      <c r="J201" s="282">
        <f t="shared" ref="J201:J253" si="11">ROUND(I201*(100-$J$2)/100, 2)</f>
        <v>463</v>
      </c>
      <c r="K201" s="290">
        <f>Прайс!J201</f>
        <v>0</v>
      </c>
      <c r="L201" s="290">
        <f t="shared" si="8"/>
        <v>0</v>
      </c>
    </row>
    <row r="202" spans="1:12" ht="12.75" outlineLevel="1" x14ac:dyDescent="0.2">
      <c r="A202" s="143" t="s">
        <v>268</v>
      </c>
      <c r="B202" s="166" t="s">
        <v>266</v>
      </c>
      <c r="C202" s="144" t="s">
        <v>258</v>
      </c>
      <c r="D202" s="212" t="str">
        <f>B202&amp;" "&amp;C202</f>
        <v>50/10/205 AL, OC</v>
      </c>
      <c r="E202" s="215" t="s">
        <v>267</v>
      </c>
      <c r="F202" s="140" t="s">
        <v>684</v>
      </c>
      <c r="G202" s="138" t="s">
        <v>16</v>
      </c>
      <c r="H202" s="138"/>
      <c r="I202" s="147">
        <v>478</v>
      </c>
      <c r="J202" s="282">
        <f t="shared" si="11"/>
        <v>478</v>
      </c>
      <c r="K202" s="290">
        <f>Прайс!J202</f>
        <v>0</v>
      </c>
      <c r="L202" s="290">
        <f t="shared" si="8"/>
        <v>0</v>
      </c>
    </row>
    <row r="203" spans="1:12" ht="12.75" outlineLevel="1" x14ac:dyDescent="0.2">
      <c r="A203" s="143" t="s">
        <v>997</v>
      </c>
      <c r="B203" s="166" t="s">
        <v>992</v>
      </c>
      <c r="C203" s="144" t="s">
        <v>994</v>
      </c>
      <c r="D203" s="212" t="str">
        <f t="shared" ref="D203:D204" si="12">B203&amp;" "&amp;C203</f>
        <v>50/10/401 AL, OCH</v>
      </c>
      <c r="E203" s="215" t="s">
        <v>995</v>
      </c>
      <c r="F203" s="140" t="s">
        <v>999</v>
      </c>
      <c r="G203" s="138" t="s">
        <v>16</v>
      </c>
      <c r="H203" s="138"/>
      <c r="I203" s="147">
        <v>474</v>
      </c>
      <c r="J203" s="282">
        <f t="shared" si="11"/>
        <v>474</v>
      </c>
      <c r="K203" s="290">
        <f>Прайс!J203</f>
        <v>0</v>
      </c>
      <c r="L203" s="290">
        <f t="shared" si="8"/>
        <v>0</v>
      </c>
    </row>
    <row r="204" spans="1:12" ht="12.75" outlineLevel="1" x14ac:dyDescent="0.2">
      <c r="A204" s="143" t="s">
        <v>998</v>
      </c>
      <c r="B204" s="166" t="s">
        <v>993</v>
      </c>
      <c r="C204" s="144" t="s">
        <v>994</v>
      </c>
      <c r="D204" s="212" t="str">
        <f t="shared" si="12"/>
        <v>50/10/405 AL, OCH</v>
      </c>
      <c r="E204" s="215" t="s">
        <v>996</v>
      </c>
      <c r="F204" s="140" t="s">
        <v>999</v>
      </c>
      <c r="G204" s="138" t="s">
        <v>16</v>
      </c>
      <c r="H204" s="138"/>
      <c r="I204" s="147">
        <v>509</v>
      </c>
      <c r="J204" s="282">
        <f t="shared" si="11"/>
        <v>509</v>
      </c>
      <c r="K204" s="290">
        <f>Прайс!J204</f>
        <v>0</v>
      </c>
      <c r="L204" s="290">
        <f t="shared" si="8"/>
        <v>0</v>
      </c>
    </row>
    <row r="205" spans="1:12" ht="12.75" outlineLevel="1" x14ac:dyDescent="0.2">
      <c r="A205" s="143" t="s">
        <v>829</v>
      </c>
      <c r="B205" s="166" t="s">
        <v>827</v>
      </c>
      <c r="C205" s="144" t="s">
        <v>258</v>
      </c>
      <c r="D205" s="212" t="str">
        <f t="shared" si="7"/>
        <v>50/10/301 AL, OC</v>
      </c>
      <c r="E205" s="215" t="s">
        <v>828</v>
      </c>
      <c r="F205" s="140" t="s">
        <v>830</v>
      </c>
      <c r="G205" s="138" t="s">
        <v>16</v>
      </c>
      <c r="H205" s="138"/>
      <c r="I205" s="147">
        <v>488</v>
      </c>
      <c r="J205" s="282">
        <f t="shared" si="11"/>
        <v>488</v>
      </c>
      <c r="K205" s="290">
        <f>Прайс!J205</f>
        <v>0</v>
      </c>
      <c r="L205" s="290">
        <f t="shared" si="8"/>
        <v>0</v>
      </c>
    </row>
    <row r="206" spans="1:12" ht="12.75" outlineLevel="1" x14ac:dyDescent="0.2">
      <c r="A206" s="143" t="s">
        <v>833</v>
      </c>
      <c r="B206" s="166" t="s">
        <v>831</v>
      </c>
      <c r="C206" s="144" t="s">
        <v>258</v>
      </c>
      <c r="D206" s="212" t="str">
        <f t="shared" si="7"/>
        <v>50/10/305 AL, OC</v>
      </c>
      <c r="E206" s="215" t="s">
        <v>832</v>
      </c>
      <c r="F206" s="140" t="s">
        <v>830</v>
      </c>
      <c r="G206" s="138" t="s">
        <v>16</v>
      </c>
      <c r="H206" s="138"/>
      <c r="I206" s="147">
        <v>504</v>
      </c>
      <c r="J206" s="282">
        <f t="shared" si="11"/>
        <v>504</v>
      </c>
      <c r="K206" s="290">
        <f>Прайс!J206</f>
        <v>0</v>
      </c>
      <c r="L206" s="290">
        <f t="shared" si="8"/>
        <v>0</v>
      </c>
    </row>
    <row r="207" spans="1:12" ht="12.75" outlineLevel="1" x14ac:dyDescent="0.2">
      <c r="A207" s="143" t="s">
        <v>271</v>
      </c>
      <c r="B207" s="166" t="s">
        <v>269</v>
      </c>
      <c r="C207" s="144" t="s">
        <v>258</v>
      </c>
      <c r="D207" s="212" t="str">
        <f t="shared" si="7"/>
        <v>50/10/110 AL, OC</v>
      </c>
      <c r="E207" s="215" t="s">
        <v>270</v>
      </c>
      <c r="F207" s="140" t="s">
        <v>685</v>
      </c>
      <c r="G207" s="138" t="s">
        <v>16</v>
      </c>
      <c r="H207" s="138"/>
      <c r="I207" s="147">
        <v>614</v>
      </c>
      <c r="J207" s="282">
        <f t="shared" si="11"/>
        <v>614</v>
      </c>
      <c r="K207" s="290">
        <f>Прайс!J207</f>
        <v>0</v>
      </c>
      <c r="L207" s="290">
        <f t="shared" si="8"/>
        <v>0</v>
      </c>
    </row>
    <row r="208" spans="1:12" ht="12.75" outlineLevel="1" x14ac:dyDescent="0.2">
      <c r="A208" s="143" t="s">
        <v>274</v>
      </c>
      <c r="B208" s="166" t="s">
        <v>272</v>
      </c>
      <c r="C208" s="144" t="s">
        <v>258</v>
      </c>
      <c r="D208" s="212" t="str">
        <f t="shared" si="7"/>
        <v>50/10/115 AL, OC</v>
      </c>
      <c r="E208" s="215" t="s">
        <v>273</v>
      </c>
      <c r="F208" s="140" t="s">
        <v>679</v>
      </c>
      <c r="G208" s="138" t="s">
        <v>16</v>
      </c>
      <c r="H208" s="138"/>
      <c r="I208" s="147">
        <v>754</v>
      </c>
      <c r="J208" s="282">
        <f t="shared" si="11"/>
        <v>754</v>
      </c>
      <c r="K208" s="290">
        <f>Прайс!J208</f>
        <v>0</v>
      </c>
      <c r="L208" s="290">
        <f t="shared" si="8"/>
        <v>0</v>
      </c>
    </row>
    <row r="209" spans="1:12" ht="12.75" outlineLevel="1" x14ac:dyDescent="0.2">
      <c r="A209" s="143" t="s">
        <v>277</v>
      </c>
      <c r="B209" s="166" t="s">
        <v>275</v>
      </c>
      <c r="C209" s="144" t="s">
        <v>258</v>
      </c>
      <c r="D209" s="212" t="str">
        <f t="shared" si="7"/>
        <v>50/10/120 AL, OC</v>
      </c>
      <c r="E209" s="215" t="s">
        <v>276</v>
      </c>
      <c r="F209" s="140" t="s">
        <v>686</v>
      </c>
      <c r="G209" s="138" t="s">
        <v>16</v>
      </c>
      <c r="H209" s="138"/>
      <c r="I209" s="147">
        <v>798</v>
      </c>
      <c r="J209" s="282">
        <f t="shared" si="11"/>
        <v>798</v>
      </c>
      <c r="K209" s="290">
        <f>Прайс!J209</f>
        <v>0</v>
      </c>
      <c r="L209" s="290">
        <f t="shared" si="8"/>
        <v>0</v>
      </c>
    </row>
    <row r="210" spans="1:12" ht="12.75" outlineLevel="1" x14ac:dyDescent="0.2">
      <c r="A210" s="143" t="s">
        <v>280</v>
      </c>
      <c r="B210" s="166" t="s">
        <v>278</v>
      </c>
      <c r="C210" s="144" t="s">
        <v>258</v>
      </c>
      <c r="D210" s="212" t="str">
        <f t="shared" si="7"/>
        <v>50/10/210 AL, OC</v>
      </c>
      <c r="E210" s="215" t="s">
        <v>279</v>
      </c>
      <c r="F210" s="140" t="s">
        <v>683</v>
      </c>
      <c r="G210" s="138" t="s">
        <v>16</v>
      </c>
      <c r="H210" s="138"/>
      <c r="I210" s="147">
        <v>602</v>
      </c>
      <c r="J210" s="282">
        <f t="shared" si="11"/>
        <v>602</v>
      </c>
      <c r="K210" s="290">
        <f>Прайс!J210</f>
        <v>0</v>
      </c>
      <c r="L210" s="290">
        <f t="shared" si="8"/>
        <v>0</v>
      </c>
    </row>
    <row r="211" spans="1:12" ht="12.75" outlineLevel="1" x14ac:dyDescent="0.2">
      <c r="A211" s="143" t="s">
        <v>283</v>
      </c>
      <c r="B211" s="166" t="s">
        <v>281</v>
      </c>
      <c r="C211" s="144" t="s">
        <v>258</v>
      </c>
      <c r="D211" s="212" t="str">
        <f t="shared" si="7"/>
        <v>50/10/215 AL, OC</v>
      </c>
      <c r="E211" s="215" t="s">
        <v>282</v>
      </c>
      <c r="F211" s="140" t="s">
        <v>684</v>
      </c>
      <c r="G211" s="138" t="s">
        <v>16</v>
      </c>
      <c r="H211" s="138"/>
      <c r="I211" s="147">
        <v>732</v>
      </c>
      <c r="J211" s="282">
        <f t="shared" si="11"/>
        <v>732</v>
      </c>
      <c r="K211" s="290">
        <f>Прайс!J211</f>
        <v>0</v>
      </c>
      <c r="L211" s="290">
        <f t="shared" si="8"/>
        <v>0</v>
      </c>
    </row>
    <row r="212" spans="1:12" ht="12.75" outlineLevel="1" x14ac:dyDescent="0.2">
      <c r="A212" s="143" t="s">
        <v>286</v>
      </c>
      <c r="B212" s="166" t="s">
        <v>284</v>
      </c>
      <c r="C212" s="144" t="s">
        <v>258</v>
      </c>
      <c r="D212" s="212" t="str">
        <f t="shared" si="7"/>
        <v>50/10/220 AL, OC</v>
      </c>
      <c r="E212" s="215" t="s">
        <v>285</v>
      </c>
      <c r="F212" s="140" t="s">
        <v>687</v>
      </c>
      <c r="G212" s="138" t="s">
        <v>16</v>
      </c>
      <c r="H212" s="138"/>
      <c r="I212" s="147">
        <v>778</v>
      </c>
      <c r="J212" s="282">
        <f t="shared" si="11"/>
        <v>778</v>
      </c>
      <c r="K212" s="290">
        <f>Прайс!J212</f>
        <v>0</v>
      </c>
      <c r="L212" s="290">
        <f t="shared" si="8"/>
        <v>0</v>
      </c>
    </row>
    <row r="213" spans="1:12" ht="12.75" outlineLevel="1" x14ac:dyDescent="0.2">
      <c r="A213" s="143" t="s">
        <v>803</v>
      </c>
      <c r="B213" s="166" t="s">
        <v>800</v>
      </c>
      <c r="C213" s="144" t="s">
        <v>801</v>
      </c>
      <c r="D213" s="212" t="str">
        <f t="shared" si="7"/>
        <v>50/16/300 АL, OC</v>
      </c>
      <c r="E213" s="256" t="s">
        <v>802</v>
      </c>
      <c r="F213" s="257" t="s">
        <v>804</v>
      </c>
      <c r="G213" s="258" t="s">
        <v>16</v>
      </c>
      <c r="H213" s="258"/>
      <c r="I213" s="147">
        <v>1314</v>
      </c>
      <c r="J213" s="282">
        <f t="shared" si="11"/>
        <v>1314</v>
      </c>
      <c r="K213" s="290">
        <f>Прайс!J213</f>
        <v>0</v>
      </c>
      <c r="L213" s="290">
        <f t="shared" si="8"/>
        <v>0</v>
      </c>
    </row>
    <row r="214" spans="1:12" ht="12.75" outlineLevel="1" x14ac:dyDescent="0.2">
      <c r="A214" s="143" t="s">
        <v>1007</v>
      </c>
      <c r="B214" s="166" t="s">
        <v>1000</v>
      </c>
      <c r="C214" s="144" t="s">
        <v>1003</v>
      </c>
      <c r="D214" s="212" t="str">
        <f t="shared" si="7"/>
        <v>50/10/410 АL, OCН</v>
      </c>
      <c r="E214" s="256" t="s">
        <v>1004</v>
      </c>
      <c r="F214" s="257" t="s">
        <v>1010</v>
      </c>
      <c r="G214" s="258" t="s">
        <v>16</v>
      </c>
      <c r="H214" s="258"/>
      <c r="I214" s="147">
        <v>614</v>
      </c>
      <c r="J214" s="282">
        <f t="shared" si="11"/>
        <v>614</v>
      </c>
      <c r="K214" s="290">
        <f>Прайс!J214</f>
        <v>0</v>
      </c>
      <c r="L214" s="290">
        <f t="shared" si="8"/>
        <v>0</v>
      </c>
    </row>
    <row r="215" spans="1:12" ht="12.75" outlineLevel="1" x14ac:dyDescent="0.2">
      <c r="A215" s="143" t="s">
        <v>1008</v>
      </c>
      <c r="B215" s="166" t="s">
        <v>1001</v>
      </c>
      <c r="C215" s="144" t="s">
        <v>1003</v>
      </c>
      <c r="D215" s="212" t="str">
        <f t="shared" si="7"/>
        <v>50/10/415 АL, OCН</v>
      </c>
      <c r="E215" s="256" t="s">
        <v>1005</v>
      </c>
      <c r="F215" s="257" t="s">
        <v>1010</v>
      </c>
      <c r="G215" s="258" t="s">
        <v>16</v>
      </c>
      <c r="H215" s="258"/>
      <c r="I215" s="147">
        <v>748</v>
      </c>
      <c r="J215" s="282">
        <f t="shared" si="11"/>
        <v>748</v>
      </c>
      <c r="K215" s="290">
        <f>Прайс!J215</f>
        <v>0</v>
      </c>
      <c r="L215" s="290">
        <f t="shared" si="8"/>
        <v>0</v>
      </c>
    </row>
    <row r="216" spans="1:12" ht="12.75" outlineLevel="1" x14ac:dyDescent="0.2">
      <c r="A216" s="143" t="s">
        <v>1009</v>
      </c>
      <c r="B216" s="166" t="s">
        <v>1002</v>
      </c>
      <c r="C216" s="144" t="s">
        <v>1003</v>
      </c>
      <c r="D216" s="212" t="str">
        <f t="shared" si="7"/>
        <v>50/10/420 АL, OCН</v>
      </c>
      <c r="E216" s="256" t="s">
        <v>1006</v>
      </c>
      <c r="F216" s="257" t="s">
        <v>1010</v>
      </c>
      <c r="G216" s="258" t="s">
        <v>16</v>
      </c>
      <c r="H216" s="258"/>
      <c r="I216" s="147">
        <v>792</v>
      </c>
      <c r="J216" s="282">
        <f t="shared" si="11"/>
        <v>792</v>
      </c>
      <c r="K216" s="290">
        <f>Прайс!J216</f>
        <v>0</v>
      </c>
      <c r="L216" s="290">
        <f t="shared" si="8"/>
        <v>0</v>
      </c>
    </row>
    <row r="217" spans="1:12" ht="12.75" outlineLevel="1" x14ac:dyDescent="0.2">
      <c r="A217" s="173" t="s">
        <v>289</v>
      </c>
      <c r="B217" s="183" t="str">
        <f>Прайс!B217</f>
        <v>51/16/15</v>
      </c>
      <c r="C217" s="142" t="s">
        <v>211</v>
      </c>
      <c r="D217" s="212" t="str">
        <f t="shared" si="7"/>
        <v>51/16/15 AL</v>
      </c>
      <c r="E217" s="256" t="str">
        <f>Прайс!D217</f>
        <v>Блискавкоприймач алюмінієвий з бетонною основою 1,5м</v>
      </c>
      <c r="F217" s="257" t="str">
        <f>Прайс!F217</f>
        <v>Алюмінієва щогла товщиною 16 мм з бетонною основою</v>
      </c>
      <c r="G217" s="258" t="s">
        <v>16</v>
      </c>
      <c r="H217" s="258"/>
      <c r="I217" s="147">
        <v>743</v>
      </c>
      <c r="J217" s="282">
        <f t="shared" si="11"/>
        <v>743</v>
      </c>
      <c r="K217" s="290">
        <f>Прайс!J217</f>
        <v>0</v>
      </c>
      <c r="L217" s="290">
        <f t="shared" si="8"/>
        <v>0</v>
      </c>
    </row>
    <row r="218" spans="1:12" ht="12.75" outlineLevel="1" x14ac:dyDescent="0.2">
      <c r="A218" s="173" t="s">
        <v>293</v>
      </c>
      <c r="B218" s="183" t="str">
        <f>Прайс!B218</f>
        <v>51/16/20</v>
      </c>
      <c r="C218" s="142" t="s">
        <v>211</v>
      </c>
      <c r="D218" s="212" t="str">
        <f t="shared" si="7"/>
        <v>51/16/20 AL</v>
      </c>
      <c r="E218" s="256" t="str">
        <f>Прайс!D218</f>
        <v>Блискавкоприймач алюмінієвий з бетонною основою 2м</v>
      </c>
      <c r="F218" s="257" t="s">
        <v>290</v>
      </c>
      <c r="G218" s="258" t="s">
        <v>16</v>
      </c>
      <c r="H218" s="258"/>
      <c r="I218" s="147">
        <v>885</v>
      </c>
      <c r="J218" s="282">
        <f t="shared" si="11"/>
        <v>885</v>
      </c>
      <c r="K218" s="290">
        <f>Прайс!J218</f>
        <v>0</v>
      </c>
      <c r="L218" s="290">
        <f t="shared" si="8"/>
        <v>0</v>
      </c>
    </row>
    <row r="219" spans="1:12" ht="12.75" outlineLevel="1" x14ac:dyDescent="0.2">
      <c r="A219" s="173" t="s">
        <v>296</v>
      </c>
      <c r="B219" s="183" t="str">
        <f>Прайс!B219</f>
        <v>51/16/30</v>
      </c>
      <c r="C219" s="142" t="s">
        <v>211</v>
      </c>
      <c r="D219" s="212" t="str">
        <f t="shared" si="7"/>
        <v>51/16/30 AL</v>
      </c>
      <c r="E219" s="256" t="str">
        <f>Прайс!D219</f>
        <v>Блискавкоприймач алюмінієвий з бетонною основою 3м</v>
      </c>
      <c r="F219" s="257" t="s">
        <v>290</v>
      </c>
      <c r="G219" s="258" t="s">
        <v>16</v>
      </c>
      <c r="H219" s="258"/>
      <c r="I219" s="147">
        <v>1252</v>
      </c>
      <c r="J219" s="282">
        <f t="shared" si="11"/>
        <v>1252</v>
      </c>
      <c r="K219" s="290">
        <f>Прайс!J219</f>
        <v>0</v>
      </c>
      <c r="L219" s="290">
        <f t="shared" si="8"/>
        <v>0</v>
      </c>
    </row>
    <row r="220" spans="1:12" ht="12.75" outlineLevel="1" x14ac:dyDescent="0.2">
      <c r="A220" s="173" t="s">
        <v>299</v>
      </c>
      <c r="B220" s="183" t="str">
        <f>Прайс!B220</f>
        <v>51/16/40</v>
      </c>
      <c r="C220" s="142" t="s">
        <v>211</v>
      </c>
      <c r="D220" s="212" t="str">
        <f t="shared" si="7"/>
        <v>51/16/40 AL</v>
      </c>
      <c r="E220" s="256" t="str">
        <f>Прайс!D220</f>
        <v>Блискавкоприймач алюмінієвий з бетонною основою 4м</v>
      </c>
      <c r="F220" s="257" t="s">
        <v>290</v>
      </c>
      <c r="G220" s="258" t="s">
        <v>16</v>
      </c>
      <c r="H220" s="258"/>
      <c r="I220" s="147">
        <v>1509</v>
      </c>
      <c r="J220" s="282">
        <f t="shared" si="11"/>
        <v>1509</v>
      </c>
      <c r="K220" s="290">
        <f>Прайс!J220</f>
        <v>0</v>
      </c>
      <c r="L220" s="290">
        <f t="shared" si="8"/>
        <v>0</v>
      </c>
    </row>
    <row r="221" spans="1:12" ht="12.75" outlineLevel="1" x14ac:dyDescent="0.2">
      <c r="A221" s="173" t="s">
        <v>690</v>
      </c>
      <c r="B221" s="183" t="s">
        <v>688</v>
      </c>
      <c r="C221" s="142" t="s">
        <v>207</v>
      </c>
      <c r="D221" s="212" t="str">
        <f t="shared" si="7"/>
        <v>55/30 OCH</v>
      </c>
      <c r="E221" s="256" t="s">
        <v>689</v>
      </c>
      <c r="F221" s="257" t="s">
        <v>691</v>
      </c>
      <c r="G221" s="258" t="s">
        <v>16</v>
      </c>
      <c r="H221" s="258"/>
      <c r="I221" s="147">
        <v>640</v>
      </c>
      <c r="J221" s="282">
        <f t="shared" si="11"/>
        <v>640</v>
      </c>
      <c r="K221" s="290">
        <f>Прайс!J221</f>
        <v>0</v>
      </c>
      <c r="L221" s="290">
        <f t="shared" si="8"/>
        <v>0</v>
      </c>
    </row>
    <row r="222" spans="1:12" ht="12.75" outlineLevel="1" x14ac:dyDescent="0.2">
      <c r="A222" s="173" t="s">
        <v>807</v>
      </c>
      <c r="B222" s="183" t="s">
        <v>805</v>
      </c>
      <c r="C222" s="142" t="s">
        <v>364</v>
      </c>
      <c r="D222" s="212" t="str">
        <f t="shared" ref="D222:D313" si="13">B222&amp;" "&amp;C222</f>
        <v>55/34 ОСН</v>
      </c>
      <c r="E222" s="256" t="s">
        <v>806</v>
      </c>
      <c r="F222" s="257" t="s">
        <v>808</v>
      </c>
      <c r="G222" s="258" t="s">
        <v>16</v>
      </c>
      <c r="H222" s="258"/>
      <c r="I222" s="147">
        <v>675</v>
      </c>
      <c r="J222" s="282">
        <f t="shared" si="11"/>
        <v>675</v>
      </c>
      <c r="K222" s="290">
        <f>Прайс!J222</f>
        <v>0</v>
      </c>
      <c r="L222" s="290">
        <f t="shared" ref="L222:L313" si="14">J222*K222</f>
        <v>0</v>
      </c>
    </row>
    <row r="223" spans="1:12" ht="12.75" outlineLevel="1" x14ac:dyDescent="0.2">
      <c r="A223" s="143" t="s">
        <v>302</v>
      </c>
      <c r="B223" s="144" t="s">
        <v>300</v>
      </c>
      <c r="C223" s="144" t="s">
        <v>207</v>
      </c>
      <c r="D223" s="212" t="str">
        <f t="shared" si="13"/>
        <v>55/60 OCH</v>
      </c>
      <c r="E223" s="256" t="str">
        <f>Прайс!D223</f>
        <v>Тримач щогли блискавкоприймача 42мм</v>
      </c>
      <c r="F223" s="257" t="str">
        <f>Прайс!F223</f>
        <v>Тримач щогли діаметром до 42 мм, товщина основи - 5 мм. 6 болтів для фіксації щогли. Сталь, гарачооцинкована</v>
      </c>
      <c r="G223" s="258" t="s">
        <v>16</v>
      </c>
      <c r="H223" s="258"/>
      <c r="I223" s="147">
        <v>728</v>
      </c>
      <c r="J223" s="282">
        <f t="shared" si="11"/>
        <v>728</v>
      </c>
      <c r="K223" s="290">
        <f>Прайс!J223</f>
        <v>0</v>
      </c>
      <c r="L223" s="290">
        <f t="shared" si="14"/>
        <v>0</v>
      </c>
    </row>
    <row r="224" spans="1:12" ht="12.75" outlineLevel="1" x14ac:dyDescent="0.2">
      <c r="A224" s="143" t="s">
        <v>811</v>
      </c>
      <c r="B224" s="144" t="s">
        <v>809</v>
      </c>
      <c r="C224" s="144" t="s">
        <v>364</v>
      </c>
      <c r="D224" s="212" t="str">
        <f t="shared" si="13"/>
        <v>55/64 ОСН</v>
      </c>
      <c r="E224" s="256" t="s">
        <v>810</v>
      </c>
      <c r="F224" s="257" t="s">
        <v>812</v>
      </c>
      <c r="G224" s="258" t="s">
        <v>16</v>
      </c>
      <c r="H224" s="258"/>
      <c r="I224" s="147">
        <v>770</v>
      </c>
      <c r="J224" s="282">
        <f t="shared" si="11"/>
        <v>770</v>
      </c>
      <c r="K224" s="290">
        <f>Прайс!J224</f>
        <v>0</v>
      </c>
      <c r="L224" s="290">
        <f t="shared" si="14"/>
        <v>0</v>
      </c>
    </row>
    <row r="225" spans="1:12" ht="12.75" outlineLevel="1" x14ac:dyDescent="0.2">
      <c r="A225" s="143" t="s">
        <v>815</v>
      </c>
      <c r="B225" s="144" t="s">
        <v>813</v>
      </c>
      <c r="C225" s="144" t="s">
        <v>45</v>
      </c>
      <c r="D225" s="212" t="str">
        <f t="shared" si="13"/>
        <v>55/01 OC</v>
      </c>
      <c r="E225" s="256" t="s">
        <v>814</v>
      </c>
      <c r="F225" s="257" t="s">
        <v>816</v>
      </c>
      <c r="G225" s="258" t="s">
        <v>16</v>
      </c>
      <c r="H225" s="258"/>
      <c r="I225" s="147">
        <v>72.930000000000007</v>
      </c>
      <c r="J225" s="282">
        <f t="shared" si="11"/>
        <v>72.930000000000007</v>
      </c>
      <c r="K225" s="290">
        <f>Прайс!J225</f>
        <v>0</v>
      </c>
      <c r="L225" s="290">
        <f t="shared" si="14"/>
        <v>0</v>
      </c>
    </row>
    <row r="226" spans="1:12" ht="12.75" outlineLevel="1" x14ac:dyDescent="0.2">
      <c r="A226" s="143" t="s">
        <v>306</v>
      </c>
      <c r="B226" s="144" t="s">
        <v>304</v>
      </c>
      <c r="C226" s="144" t="s">
        <v>36</v>
      </c>
      <c r="D226" s="212" t="str">
        <f t="shared" si="13"/>
        <v>55/16 ОС</v>
      </c>
      <c r="E226" s="256" t="str">
        <f>Прайс!D226</f>
        <v>Основа різьбового блискавкоприймача</v>
      </c>
      <c r="F226" s="257" t="str">
        <f>Прайс!F226</f>
        <v>Тримач різьбового блискавкоприймача діаметром 16 мм</v>
      </c>
      <c r="G226" s="258" t="s">
        <v>16</v>
      </c>
      <c r="H226" s="258"/>
      <c r="I226" s="147">
        <v>411</v>
      </c>
      <c r="J226" s="282">
        <f t="shared" si="11"/>
        <v>411</v>
      </c>
      <c r="K226" s="290">
        <f>Прайс!J226</f>
        <v>0</v>
      </c>
      <c r="L226" s="290">
        <f t="shared" si="14"/>
        <v>0</v>
      </c>
    </row>
    <row r="227" spans="1:12" ht="12.75" outlineLevel="1" x14ac:dyDescent="0.2">
      <c r="A227" s="143" t="s">
        <v>310</v>
      </c>
      <c r="B227" s="144" t="s">
        <v>308</v>
      </c>
      <c r="C227" s="144" t="s">
        <v>207</v>
      </c>
      <c r="D227" s="212" t="str">
        <f t="shared" si="13"/>
        <v>55/60/1 OCH</v>
      </c>
      <c r="E227" s="256" t="str">
        <f>Прайс!D227</f>
        <v>Тримач щогли блискавкоприймача з основою</v>
      </c>
      <c r="F227" s="257" t="str">
        <f>Прайс!F227</f>
        <v>Тримач щогли діаметром до 42 мм, товщина основи - 5 мм. 9 болтів для фіксації щогли. Сталь, гарачооцинкована</v>
      </c>
      <c r="G227" s="259" t="s">
        <v>16</v>
      </c>
      <c r="H227" s="259"/>
      <c r="I227" s="147">
        <v>2228</v>
      </c>
      <c r="J227" s="282">
        <f t="shared" si="11"/>
        <v>2228</v>
      </c>
      <c r="K227" s="290">
        <f>Прайс!J227</f>
        <v>0</v>
      </c>
      <c r="L227" s="290">
        <f t="shared" si="14"/>
        <v>0</v>
      </c>
    </row>
    <row r="228" spans="1:12" ht="12.75" outlineLevel="1" x14ac:dyDescent="0.2">
      <c r="A228" s="184" t="s">
        <v>314</v>
      </c>
      <c r="B228" s="185" t="s">
        <v>312</v>
      </c>
      <c r="C228" s="145" t="s">
        <v>207</v>
      </c>
      <c r="D228" s="212" t="str">
        <f t="shared" si="13"/>
        <v>55/60/3 OCH</v>
      </c>
      <c r="E228" s="260" t="str">
        <f>Прайс!D228</f>
        <v>Тринога для щогли з бетонними основами</v>
      </c>
      <c r="F228" s="261" t="str">
        <f>Прайс!F228</f>
        <v>Тринога з гарячооцинкованої сталі для щогли діаметром 42 мм, три бетонні основи</v>
      </c>
      <c r="G228" s="262" t="s">
        <v>16</v>
      </c>
      <c r="H228" s="262"/>
      <c r="I228" s="224">
        <v>5178</v>
      </c>
      <c r="J228" s="282">
        <f t="shared" si="11"/>
        <v>5178</v>
      </c>
      <c r="K228" s="290">
        <f>Прайс!J228</f>
        <v>0</v>
      </c>
      <c r="L228" s="290">
        <f t="shared" si="14"/>
        <v>0</v>
      </c>
    </row>
    <row r="229" spans="1:12" ht="12.75" outlineLevel="1" x14ac:dyDescent="0.2">
      <c r="A229" s="184" t="s">
        <v>819</v>
      </c>
      <c r="B229" s="187" t="s">
        <v>817</v>
      </c>
      <c r="C229" s="145" t="s">
        <v>207</v>
      </c>
      <c r="D229" s="249" t="str">
        <f t="shared" si="13"/>
        <v>55/60/3.2 OCH</v>
      </c>
      <c r="E229" s="263" t="s">
        <v>818</v>
      </c>
      <c r="F229" s="264" t="s">
        <v>820</v>
      </c>
      <c r="G229" s="262" t="s">
        <v>16</v>
      </c>
      <c r="H229" s="262"/>
      <c r="I229" s="224">
        <v>9270</v>
      </c>
      <c r="J229" s="282">
        <f t="shared" si="11"/>
        <v>9270</v>
      </c>
      <c r="K229" s="290">
        <f>Прайс!J229</f>
        <v>0</v>
      </c>
      <c r="L229" s="290">
        <f t="shared" si="14"/>
        <v>0</v>
      </c>
    </row>
    <row r="230" spans="1:12" ht="12.75" outlineLevel="1" x14ac:dyDescent="0.2">
      <c r="A230" s="143" t="s">
        <v>709</v>
      </c>
      <c r="B230" s="187" t="s">
        <v>316</v>
      </c>
      <c r="C230" s="145" t="s">
        <v>207</v>
      </c>
      <c r="D230" s="249" t="str">
        <f t="shared" si="13"/>
        <v>55/60/6 OCH</v>
      </c>
      <c r="E230" s="263" t="s">
        <v>708</v>
      </c>
      <c r="F230" s="264" t="s">
        <v>710</v>
      </c>
      <c r="G230" s="262" t="s">
        <v>16</v>
      </c>
      <c r="H230" s="262"/>
      <c r="I230" s="224">
        <v>6014</v>
      </c>
      <c r="J230" s="282">
        <f t="shared" si="11"/>
        <v>6014</v>
      </c>
      <c r="K230" s="290">
        <f>Прайс!J230</f>
        <v>0</v>
      </c>
      <c r="L230" s="290">
        <f t="shared" si="14"/>
        <v>0</v>
      </c>
    </row>
    <row r="231" spans="1:12" ht="12.75" outlineLevel="1" x14ac:dyDescent="0.2">
      <c r="A231" s="173" t="s">
        <v>694</v>
      </c>
      <c r="B231" s="182" t="s">
        <v>692</v>
      </c>
      <c r="C231" s="142" t="s">
        <v>203</v>
      </c>
      <c r="D231" s="249" t="str">
        <f t="shared" si="13"/>
        <v>56/40/8 Ni</v>
      </c>
      <c r="E231" s="263" t="s">
        <v>693</v>
      </c>
      <c r="F231" s="264" t="s">
        <v>317</v>
      </c>
      <c r="G231" s="262" t="s">
        <v>16</v>
      </c>
      <c r="H231" s="262"/>
      <c r="I231" s="224">
        <v>172</v>
      </c>
      <c r="J231" s="282">
        <f t="shared" si="11"/>
        <v>172</v>
      </c>
      <c r="K231" s="290">
        <f>Прайс!J231</f>
        <v>0</v>
      </c>
      <c r="L231" s="290">
        <f t="shared" si="14"/>
        <v>0</v>
      </c>
    </row>
    <row r="232" spans="1:12" ht="12.75" outlineLevel="1" x14ac:dyDescent="0.2">
      <c r="A232" s="173" t="s">
        <v>697</v>
      </c>
      <c r="B232" s="182" t="s">
        <v>695</v>
      </c>
      <c r="C232" s="142" t="s">
        <v>203</v>
      </c>
      <c r="D232" s="212" t="str">
        <f t="shared" si="13"/>
        <v>56/32/8 Ni</v>
      </c>
      <c r="E232" s="265" t="s">
        <v>696</v>
      </c>
      <c r="F232" s="266" t="s">
        <v>318</v>
      </c>
      <c r="G232" s="262" t="s">
        <v>16</v>
      </c>
      <c r="H232" s="262"/>
      <c r="I232" s="224">
        <v>162</v>
      </c>
      <c r="J232" s="282">
        <f t="shared" si="11"/>
        <v>162</v>
      </c>
      <c r="K232" s="290">
        <f>Прайс!J232</f>
        <v>0</v>
      </c>
      <c r="L232" s="290">
        <f t="shared" si="14"/>
        <v>0</v>
      </c>
    </row>
    <row r="233" spans="1:12" ht="12.75" outlineLevel="1" x14ac:dyDescent="0.2">
      <c r="A233" s="173" t="s">
        <v>1083</v>
      </c>
      <c r="B233" s="182" t="s">
        <v>1084</v>
      </c>
      <c r="C233" s="145" t="s">
        <v>207</v>
      </c>
      <c r="D233" s="212" t="str">
        <f t="shared" si="13"/>
        <v>59/1 OCH</v>
      </c>
      <c r="E233" s="265" t="s">
        <v>1085</v>
      </c>
      <c r="F233" s="266" t="s">
        <v>1086</v>
      </c>
      <c r="G233" s="262" t="s">
        <v>16</v>
      </c>
      <c r="H233" s="743"/>
      <c r="I233" s="224">
        <v>88</v>
      </c>
      <c r="J233" s="282">
        <f t="shared" si="11"/>
        <v>88</v>
      </c>
      <c r="K233" s="290">
        <f>Прайс!J233</f>
        <v>0</v>
      </c>
      <c r="L233" s="290">
        <f t="shared" si="14"/>
        <v>0</v>
      </c>
    </row>
    <row r="234" spans="1:12" ht="12.75" outlineLevel="1" x14ac:dyDescent="0.2">
      <c r="A234" s="143" t="s">
        <v>319</v>
      </c>
      <c r="B234" s="166" t="s">
        <v>698</v>
      </c>
      <c r="C234" s="144"/>
      <c r="D234" s="212" t="str">
        <f t="shared" si="13"/>
        <v xml:space="preserve">59/8/50 </v>
      </c>
      <c r="E234" s="256" t="s">
        <v>699</v>
      </c>
      <c r="F234" s="257" t="s">
        <v>934</v>
      </c>
      <c r="G234" s="267" t="s">
        <v>16</v>
      </c>
      <c r="H234" s="267"/>
      <c r="I234" s="147">
        <v>628</v>
      </c>
      <c r="J234" s="282">
        <f t="shared" si="11"/>
        <v>628</v>
      </c>
      <c r="K234" s="290">
        <f>Прайс!J234</f>
        <v>0</v>
      </c>
      <c r="L234" s="290">
        <f t="shared" si="14"/>
        <v>0</v>
      </c>
    </row>
    <row r="235" spans="1:12" ht="12.75" outlineLevel="1" x14ac:dyDescent="0.2">
      <c r="A235" s="143" t="s">
        <v>321</v>
      </c>
      <c r="B235" s="166" t="s">
        <v>700</v>
      </c>
      <c r="C235" s="144"/>
      <c r="D235" s="212" t="str">
        <f t="shared" si="13"/>
        <v xml:space="preserve">59/8/75 </v>
      </c>
      <c r="E235" s="215" t="s">
        <v>701</v>
      </c>
      <c r="F235" s="140" t="s">
        <v>935</v>
      </c>
      <c r="G235" s="138" t="s">
        <v>16</v>
      </c>
      <c r="H235" s="138"/>
      <c r="I235" s="147">
        <v>712</v>
      </c>
      <c r="J235" s="282">
        <f t="shared" si="11"/>
        <v>712</v>
      </c>
      <c r="K235" s="290">
        <f>Прайс!J235</f>
        <v>0</v>
      </c>
      <c r="L235" s="290">
        <f t="shared" si="14"/>
        <v>0</v>
      </c>
    </row>
    <row r="236" spans="1:12" ht="12.75" outlineLevel="1" x14ac:dyDescent="0.2">
      <c r="A236" s="143" t="s">
        <v>322</v>
      </c>
      <c r="B236" s="166" t="s">
        <v>702</v>
      </c>
      <c r="C236" s="144"/>
      <c r="D236" s="212" t="str">
        <f t="shared" si="13"/>
        <v xml:space="preserve">59/8/100 </v>
      </c>
      <c r="E236" s="215" t="s">
        <v>703</v>
      </c>
      <c r="F236" s="140" t="s">
        <v>936</v>
      </c>
      <c r="G236" s="138" t="s">
        <v>16</v>
      </c>
      <c r="H236" s="138"/>
      <c r="I236" s="147">
        <v>846</v>
      </c>
      <c r="J236" s="282">
        <f t="shared" si="11"/>
        <v>846</v>
      </c>
      <c r="K236" s="290">
        <f>Прайс!J236</f>
        <v>0</v>
      </c>
      <c r="L236" s="290">
        <f t="shared" si="14"/>
        <v>0</v>
      </c>
    </row>
    <row r="237" spans="1:12" ht="12.75" outlineLevel="1" x14ac:dyDescent="0.2">
      <c r="A237" s="143" t="s">
        <v>323</v>
      </c>
      <c r="B237" s="166" t="s">
        <v>704</v>
      </c>
      <c r="C237" s="144"/>
      <c r="D237" s="212" t="str">
        <f t="shared" si="13"/>
        <v xml:space="preserve">59/16/75 </v>
      </c>
      <c r="E237" s="215" t="s">
        <v>705</v>
      </c>
      <c r="F237" s="140" t="s">
        <v>937</v>
      </c>
      <c r="G237" s="138" t="s">
        <v>16</v>
      </c>
      <c r="H237" s="138"/>
      <c r="I237" s="147">
        <v>882</v>
      </c>
      <c r="J237" s="282">
        <f t="shared" si="11"/>
        <v>882</v>
      </c>
      <c r="K237" s="290">
        <f>Прайс!J237</f>
        <v>0</v>
      </c>
      <c r="L237" s="290">
        <f t="shared" si="14"/>
        <v>0</v>
      </c>
    </row>
    <row r="238" spans="1:12" ht="12.75" outlineLevel="1" x14ac:dyDescent="0.2">
      <c r="A238" s="184" t="s">
        <v>325</v>
      </c>
      <c r="B238" s="187" t="s">
        <v>706</v>
      </c>
      <c r="C238" s="145"/>
      <c r="D238" s="212" t="str">
        <f t="shared" si="13"/>
        <v xml:space="preserve">59/16/100 </v>
      </c>
      <c r="E238" s="216" t="s">
        <v>707</v>
      </c>
      <c r="F238" s="186" t="s">
        <v>938</v>
      </c>
      <c r="G238" s="146" t="s">
        <v>16</v>
      </c>
      <c r="H238" s="146"/>
      <c r="I238" s="147">
        <v>1048</v>
      </c>
      <c r="J238" s="282">
        <f t="shared" si="11"/>
        <v>1048</v>
      </c>
      <c r="K238" s="290">
        <f>Прайс!J238</f>
        <v>0</v>
      </c>
      <c r="L238" s="290">
        <f t="shared" si="14"/>
        <v>0</v>
      </c>
    </row>
    <row r="239" spans="1:12" ht="12.75" outlineLevel="1" x14ac:dyDescent="0.2">
      <c r="A239" s="184" t="s">
        <v>1087</v>
      </c>
      <c r="B239" s="187" t="s">
        <v>1092</v>
      </c>
      <c r="C239" s="145" t="s">
        <v>211</v>
      </c>
      <c r="D239" s="212" t="str">
        <f t="shared" si="13"/>
        <v>54/30/40 AL</v>
      </c>
      <c r="E239" s="216" t="s">
        <v>1097</v>
      </c>
      <c r="F239" s="186" t="s">
        <v>1102</v>
      </c>
      <c r="G239" s="146" t="s">
        <v>16</v>
      </c>
      <c r="H239" s="146"/>
      <c r="I239" s="147">
        <v>1515</v>
      </c>
      <c r="J239" s="282">
        <f t="shared" si="11"/>
        <v>1515</v>
      </c>
      <c r="K239" s="290">
        <f>Прайс!J239</f>
        <v>0</v>
      </c>
      <c r="L239" s="290">
        <f t="shared" si="14"/>
        <v>0</v>
      </c>
    </row>
    <row r="240" spans="1:12" ht="12.75" outlineLevel="1" x14ac:dyDescent="0.2">
      <c r="A240" s="184" t="s">
        <v>1088</v>
      </c>
      <c r="B240" s="187" t="s">
        <v>1093</v>
      </c>
      <c r="C240" s="145" t="s">
        <v>211</v>
      </c>
      <c r="D240" s="212" t="str">
        <f t="shared" si="13"/>
        <v>54/30/50 AL</v>
      </c>
      <c r="E240" s="216" t="s">
        <v>1098</v>
      </c>
      <c r="F240" s="186" t="s">
        <v>1102</v>
      </c>
      <c r="G240" s="146" t="s">
        <v>16</v>
      </c>
      <c r="H240" s="146"/>
      <c r="I240" s="147">
        <v>1735</v>
      </c>
      <c r="J240" s="282">
        <f t="shared" si="11"/>
        <v>1735</v>
      </c>
      <c r="K240" s="290">
        <f>Прайс!J240</f>
        <v>0</v>
      </c>
      <c r="L240" s="290">
        <f t="shared" si="14"/>
        <v>0</v>
      </c>
    </row>
    <row r="241" spans="1:12" ht="12.75" outlineLevel="1" x14ac:dyDescent="0.2">
      <c r="A241" s="184" t="s">
        <v>1089</v>
      </c>
      <c r="B241" s="187" t="s">
        <v>1094</v>
      </c>
      <c r="C241" s="145" t="s">
        <v>211</v>
      </c>
      <c r="D241" s="212" t="str">
        <f t="shared" si="13"/>
        <v>54/40/60 AL</v>
      </c>
      <c r="E241" s="216" t="s">
        <v>1099</v>
      </c>
      <c r="F241" s="186" t="s">
        <v>1103</v>
      </c>
      <c r="G241" s="146" t="s">
        <v>16</v>
      </c>
      <c r="H241" s="146"/>
      <c r="I241" s="147">
        <v>2435</v>
      </c>
      <c r="J241" s="282">
        <f t="shared" si="11"/>
        <v>2435</v>
      </c>
      <c r="K241" s="290">
        <f>Прайс!J241</f>
        <v>0</v>
      </c>
      <c r="L241" s="290">
        <f t="shared" si="14"/>
        <v>0</v>
      </c>
    </row>
    <row r="242" spans="1:12" ht="12.75" outlineLevel="1" x14ac:dyDescent="0.2">
      <c r="A242" s="184" t="s">
        <v>1090</v>
      </c>
      <c r="B242" s="187" t="s">
        <v>1096</v>
      </c>
      <c r="C242" s="145" t="s">
        <v>211</v>
      </c>
      <c r="D242" s="212" t="str">
        <f t="shared" si="13"/>
        <v>54/40/70 AL</v>
      </c>
      <c r="E242" s="216" t="s">
        <v>1100</v>
      </c>
      <c r="F242" s="186" t="s">
        <v>1103</v>
      </c>
      <c r="G242" s="146" t="s">
        <v>16</v>
      </c>
      <c r="H242" s="146"/>
      <c r="I242" s="147">
        <v>3525</v>
      </c>
      <c r="J242" s="282">
        <f t="shared" si="11"/>
        <v>3525</v>
      </c>
      <c r="K242" s="290">
        <f>Прайс!J242</f>
        <v>0</v>
      </c>
      <c r="L242" s="290">
        <f t="shared" si="14"/>
        <v>0</v>
      </c>
    </row>
    <row r="243" spans="1:12" ht="12.75" outlineLevel="1" x14ac:dyDescent="0.2">
      <c r="A243" s="184" t="s">
        <v>1091</v>
      </c>
      <c r="B243" s="187" t="s">
        <v>1095</v>
      </c>
      <c r="C243" s="145" t="s">
        <v>211</v>
      </c>
      <c r="D243" s="212" t="str">
        <f t="shared" si="13"/>
        <v>54/40/80 AL</v>
      </c>
      <c r="E243" s="216" t="s">
        <v>1101</v>
      </c>
      <c r="F243" s="186" t="s">
        <v>1103</v>
      </c>
      <c r="G243" s="146" t="s">
        <v>16</v>
      </c>
      <c r="H243" s="146"/>
      <c r="I243" s="147">
        <v>3965</v>
      </c>
      <c r="J243" s="282">
        <f t="shared" si="11"/>
        <v>3965</v>
      </c>
      <c r="K243" s="290">
        <f>Прайс!J243</f>
        <v>0</v>
      </c>
      <c r="L243" s="290">
        <f t="shared" si="14"/>
        <v>0</v>
      </c>
    </row>
    <row r="244" spans="1:12" ht="12.75" outlineLevel="1" x14ac:dyDescent="0.2">
      <c r="A244" s="143" t="s">
        <v>713</v>
      </c>
      <c r="B244" s="188" t="s">
        <v>711</v>
      </c>
      <c r="C244" s="170" t="s">
        <v>203</v>
      </c>
      <c r="D244" s="212" t="str">
        <f t="shared" si="13"/>
        <v>52/30/40 Ni</v>
      </c>
      <c r="E244" s="218" t="s">
        <v>712</v>
      </c>
      <c r="F244" s="141" t="s">
        <v>714</v>
      </c>
      <c r="G244" s="161" t="s">
        <v>16</v>
      </c>
      <c r="H244" s="139"/>
      <c r="I244" s="147">
        <v>1427</v>
      </c>
      <c r="J244" s="282">
        <f t="shared" si="11"/>
        <v>1427</v>
      </c>
      <c r="K244" s="290">
        <f>Прайс!J244</f>
        <v>0</v>
      </c>
      <c r="L244" s="290">
        <f t="shared" si="14"/>
        <v>0</v>
      </c>
    </row>
    <row r="245" spans="1:12" ht="12.75" outlineLevel="1" x14ac:dyDescent="0.2">
      <c r="A245" s="143" t="s">
        <v>717</v>
      </c>
      <c r="B245" s="188" t="s">
        <v>715</v>
      </c>
      <c r="C245" s="170" t="s">
        <v>203</v>
      </c>
      <c r="D245" s="212" t="str">
        <f t="shared" si="13"/>
        <v>52/30/50 Ni</v>
      </c>
      <c r="E245" s="218" t="s">
        <v>716</v>
      </c>
      <c r="F245" s="141" t="s">
        <v>718</v>
      </c>
      <c r="G245" s="161" t="s">
        <v>16</v>
      </c>
      <c r="H245" s="139"/>
      <c r="I245" s="147">
        <v>1658</v>
      </c>
      <c r="J245" s="282">
        <f t="shared" si="11"/>
        <v>1658</v>
      </c>
      <c r="K245" s="290">
        <f>Прайс!J245</f>
        <v>0</v>
      </c>
      <c r="L245" s="290">
        <f t="shared" si="14"/>
        <v>0</v>
      </c>
    </row>
    <row r="246" spans="1:12" ht="12.75" outlineLevel="1" x14ac:dyDescent="0.2">
      <c r="A246" s="143" t="s">
        <v>721</v>
      </c>
      <c r="B246" s="188" t="s">
        <v>719</v>
      </c>
      <c r="C246" s="170" t="s">
        <v>203</v>
      </c>
      <c r="D246" s="212" t="str">
        <f t="shared" si="13"/>
        <v>52/30/60 Ni</v>
      </c>
      <c r="E246" s="218" t="s">
        <v>720</v>
      </c>
      <c r="F246" s="141" t="s">
        <v>722</v>
      </c>
      <c r="G246" s="161" t="s">
        <v>16</v>
      </c>
      <c r="H246" s="139"/>
      <c r="I246" s="147">
        <v>1924</v>
      </c>
      <c r="J246" s="282">
        <f t="shared" si="11"/>
        <v>1924</v>
      </c>
      <c r="K246" s="290">
        <f>Прайс!J246</f>
        <v>0</v>
      </c>
      <c r="L246" s="290">
        <f t="shared" si="14"/>
        <v>0</v>
      </c>
    </row>
    <row r="247" spans="1:12" ht="12.75" outlineLevel="1" x14ac:dyDescent="0.2">
      <c r="A247" s="143" t="s">
        <v>724</v>
      </c>
      <c r="B247" s="188" t="s">
        <v>723</v>
      </c>
      <c r="C247" s="170" t="s">
        <v>203</v>
      </c>
      <c r="D247" s="212" t="str">
        <f t="shared" si="13"/>
        <v>52/40/40 Ni</v>
      </c>
      <c r="E247" s="218" t="s">
        <v>1017</v>
      </c>
      <c r="F247" s="141" t="s">
        <v>725</v>
      </c>
      <c r="G247" s="161" t="s">
        <v>16</v>
      </c>
      <c r="H247" s="139"/>
      <c r="I247" s="147">
        <v>2167.1999999999998</v>
      </c>
      <c r="J247" s="282">
        <f t="shared" si="11"/>
        <v>2167.1999999999998</v>
      </c>
      <c r="K247" s="290">
        <f>Прайс!J247</f>
        <v>0</v>
      </c>
      <c r="L247" s="290">
        <f t="shared" si="14"/>
        <v>0</v>
      </c>
    </row>
    <row r="248" spans="1:12" ht="12.75" outlineLevel="1" x14ac:dyDescent="0.2">
      <c r="A248" s="143" t="s">
        <v>727</v>
      </c>
      <c r="B248" s="188" t="s">
        <v>726</v>
      </c>
      <c r="C248" s="170" t="s">
        <v>203</v>
      </c>
      <c r="D248" s="212" t="str">
        <f t="shared" si="13"/>
        <v>52/40/50 Ni</v>
      </c>
      <c r="E248" s="218" t="s">
        <v>1018</v>
      </c>
      <c r="F248" s="141" t="s">
        <v>725</v>
      </c>
      <c r="G248" s="161" t="s">
        <v>16</v>
      </c>
      <c r="H248" s="139"/>
      <c r="I248" s="147">
        <v>2653.2</v>
      </c>
      <c r="J248" s="282">
        <f t="shared" si="11"/>
        <v>2653.2</v>
      </c>
      <c r="K248" s="290">
        <f>Прайс!J248</f>
        <v>0</v>
      </c>
      <c r="L248" s="290">
        <f t="shared" si="14"/>
        <v>0</v>
      </c>
    </row>
    <row r="249" spans="1:12" ht="12.75" outlineLevel="1" x14ac:dyDescent="0.2">
      <c r="A249" s="143" t="s">
        <v>729</v>
      </c>
      <c r="B249" s="188" t="s">
        <v>728</v>
      </c>
      <c r="C249" s="170" t="s">
        <v>203</v>
      </c>
      <c r="D249" s="212" t="str">
        <f t="shared" si="13"/>
        <v>52/40/60 Ni</v>
      </c>
      <c r="E249" s="218" t="s">
        <v>1019</v>
      </c>
      <c r="F249" s="141" t="s">
        <v>725</v>
      </c>
      <c r="G249" s="161" t="s">
        <v>16</v>
      </c>
      <c r="H249" s="139"/>
      <c r="I249" s="147">
        <v>2985.6</v>
      </c>
      <c r="J249" s="282">
        <f t="shared" si="11"/>
        <v>2985.6</v>
      </c>
      <c r="K249" s="290">
        <f>Прайс!J249</f>
        <v>0</v>
      </c>
      <c r="L249" s="290">
        <f t="shared" si="14"/>
        <v>0</v>
      </c>
    </row>
    <row r="250" spans="1:12" ht="12.75" outlineLevel="1" x14ac:dyDescent="0.2">
      <c r="A250" s="143" t="s">
        <v>731</v>
      </c>
      <c r="B250" s="188" t="s">
        <v>730</v>
      </c>
      <c r="C250" s="170" t="s">
        <v>203</v>
      </c>
      <c r="D250" s="212" t="str">
        <f t="shared" si="13"/>
        <v>52/40/70 Ni</v>
      </c>
      <c r="E250" s="218" t="s">
        <v>1020</v>
      </c>
      <c r="F250" s="141" t="s">
        <v>725</v>
      </c>
      <c r="G250" s="161" t="s">
        <v>16</v>
      </c>
      <c r="H250" s="139"/>
      <c r="I250" s="147">
        <v>3897</v>
      </c>
      <c r="J250" s="282">
        <f t="shared" si="11"/>
        <v>3897</v>
      </c>
      <c r="K250" s="290">
        <f>Прайс!J250</f>
        <v>0</v>
      </c>
      <c r="L250" s="290">
        <f t="shared" si="14"/>
        <v>0</v>
      </c>
    </row>
    <row r="251" spans="1:12" ht="12.75" outlineLevel="1" x14ac:dyDescent="0.2">
      <c r="A251" s="143" t="s">
        <v>733</v>
      </c>
      <c r="B251" s="188" t="s">
        <v>732</v>
      </c>
      <c r="C251" s="170" t="s">
        <v>203</v>
      </c>
      <c r="D251" s="212" t="str">
        <f t="shared" si="13"/>
        <v>52/40/80 Ni</v>
      </c>
      <c r="E251" s="218" t="s">
        <v>1021</v>
      </c>
      <c r="F251" s="141" t="s">
        <v>725</v>
      </c>
      <c r="G251" s="161" t="s">
        <v>16</v>
      </c>
      <c r="H251" s="139"/>
      <c r="I251" s="147">
        <v>4545</v>
      </c>
      <c r="J251" s="282">
        <f t="shared" si="11"/>
        <v>4545</v>
      </c>
      <c r="K251" s="290">
        <f>Прайс!J251</f>
        <v>0</v>
      </c>
      <c r="L251" s="290">
        <f t="shared" si="14"/>
        <v>0</v>
      </c>
    </row>
    <row r="252" spans="1:12" ht="12.75" outlineLevel="1" x14ac:dyDescent="0.2">
      <c r="A252" s="489" t="s">
        <v>1011</v>
      </c>
      <c r="B252" s="188" t="s">
        <v>1013</v>
      </c>
      <c r="C252" s="170" t="s">
        <v>203</v>
      </c>
      <c r="D252" s="212" t="str">
        <f t="shared" si="13"/>
        <v>52/40/90 Ni</v>
      </c>
      <c r="E252" s="218" t="s">
        <v>1015</v>
      </c>
      <c r="F252" s="141" t="s">
        <v>725</v>
      </c>
      <c r="G252" s="161" t="s">
        <v>16</v>
      </c>
      <c r="H252" s="499"/>
      <c r="I252" s="491">
        <v>6521</v>
      </c>
      <c r="J252" s="492">
        <f t="shared" si="11"/>
        <v>6521</v>
      </c>
      <c r="K252" s="290">
        <f>Прайс!J252</f>
        <v>0</v>
      </c>
      <c r="L252" s="290">
        <f t="shared" si="14"/>
        <v>0</v>
      </c>
    </row>
    <row r="253" spans="1:12" ht="12.75" outlineLevel="1" x14ac:dyDescent="0.2">
      <c r="A253" s="489" t="s">
        <v>1012</v>
      </c>
      <c r="B253" s="188" t="s">
        <v>1014</v>
      </c>
      <c r="C253" s="170" t="s">
        <v>203</v>
      </c>
      <c r="D253" s="212" t="str">
        <f t="shared" si="13"/>
        <v>52/40/100 Ni</v>
      </c>
      <c r="E253" s="218" t="s">
        <v>1016</v>
      </c>
      <c r="F253" s="141" t="s">
        <v>725</v>
      </c>
      <c r="G253" s="161" t="s">
        <v>16</v>
      </c>
      <c r="H253" s="499"/>
      <c r="I253" s="491">
        <v>7006</v>
      </c>
      <c r="J253" s="492">
        <f t="shared" si="11"/>
        <v>7006</v>
      </c>
      <c r="K253" s="290">
        <f>Прайс!J253</f>
        <v>0</v>
      </c>
      <c r="L253" s="290">
        <f t="shared" si="14"/>
        <v>0</v>
      </c>
    </row>
    <row r="254" spans="1:12" x14ac:dyDescent="0.2">
      <c r="A254" s="133"/>
      <c r="B254" s="207" t="s">
        <v>327</v>
      </c>
      <c r="C254" s="134"/>
      <c r="D254" s="134"/>
      <c r="E254" s="211"/>
      <c r="F254" s="136"/>
      <c r="G254" s="135"/>
      <c r="H254" s="137"/>
      <c r="I254" s="135"/>
      <c r="J254" s="135"/>
      <c r="K254" s="291">
        <f>Прайс!J254</f>
        <v>0</v>
      </c>
      <c r="L254" s="291">
        <f t="shared" si="14"/>
        <v>0</v>
      </c>
    </row>
    <row r="255" spans="1:12" ht="12.75" outlineLevel="1" x14ac:dyDescent="0.2">
      <c r="A255" s="189" t="s">
        <v>736</v>
      </c>
      <c r="B255" s="190" t="s">
        <v>734</v>
      </c>
      <c r="C255" s="160" t="s">
        <v>203</v>
      </c>
      <c r="D255" s="212" t="str">
        <f t="shared" si="13"/>
        <v>52/30/30А Ni</v>
      </c>
      <c r="E255" s="268" t="s">
        <v>735</v>
      </c>
      <c r="F255" s="269" t="s">
        <v>737</v>
      </c>
      <c r="G255" s="270" t="s">
        <v>16</v>
      </c>
      <c r="H255" s="271"/>
      <c r="I255" s="147">
        <v>1764</v>
      </c>
      <c r="J255" s="286">
        <f t="shared" ref="J255:J260" si="15">ROUND(I255*(100-$J$2)/100, 2)</f>
        <v>1764</v>
      </c>
      <c r="K255" s="290">
        <f>Прайс!J255</f>
        <v>0</v>
      </c>
      <c r="L255" s="290">
        <f t="shared" si="14"/>
        <v>0</v>
      </c>
    </row>
    <row r="256" spans="1:12" ht="12.75" outlineLevel="1" x14ac:dyDescent="0.2">
      <c r="A256" s="191" t="s">
        <v>739</v>
      </c>
      <c r="B256" s="192" t="s">
        <v>738</v>
      </c>
      <c r="C256" s="193" t="s">
        <v>203</v>
      </c>
      <c r="D256" s="212" t="str">
        <f t="shared" si="13"/>
        <v>52/40/40А Ni</v>
      </c>
      <c r="E256" s="268" t="s">
        <v>329</v>
      </c>
      <c r="F256" s="269" t="str">
        <f>Прайс!F256</f>
        <v>Щогла активного блискавкоприймача з нержавіючої сталі діаметром 42 мм в основі</v>
      </c>
      <c r="G256" s="270" t="s">
        <v>16</v>
      </c>
      <c r="H256" s="270"/>
      <c r="I256" s="147">
        <v>3091</v>
      </c>
      <c r="J256" s="286">
        <f t="shared" si="15"/>
        <v>3091</v>
      </c>
      <c r="K256" s="290">
        <f>Прайс!J256</f>
        <v>0</v>
      </c>
      <c r="L256" s="290">
        <f t="shared" si="14"/>
        <v>0</v>
      </c>
    </row>
    <row r="257" spans="1:12" ht="12.75" outlineLevel="1" x14ac:dyDescent="0.2">
      <c r="A257" s="173" t="s">
        <v>741</v>
      </c>
      <c r="B257" s="194" t="s">
        <v>740</v>
      </c>
      <c r="C257" s="178" t="s">
        <v>203</v>
      </c>
      <c r="D257" s="212" t="str">
        <f t="shared" si="13"/>
        <v>52/40/50А Ni</v>
      </c>
      <c r="E257" s="272" t="s">
        <v>332</v>
      </c>
      <c r="F257" s="269" t="str">
        <f>Прайс!F257</f>
        <v>Щогла активного блискавкоприймача з нержавіючої сталі діаметром 42 мм в основі</v>
      </c>
      <c r="G257" s="271" t="s">
        <v>16</v>
      </c>
      <c r="H257" s="271"/>
      <c r="I257" s="147">
        <v>3443</v>
      </c>
      <c r="J257" s="285">
        <f t="shared" si="15"/>
        <v>3443</v>
      </c>
      <c r="K257" s="290">
        <f>Прайс!J257</f>
        <v>0</v>
      </c>
      <c r="L257" s="290">
        <f t="shared" si="14"/>
        <v>0</v>
      </c>
    </row>
    <row r="258" spans="1:12" ht="12.75" outlineLevel="1" x14ac:dyDescent="0.2">
      <c r="A258" s="173" t="s">
        <v>743</v>
      </c>
      <c r="B258" s="194" t="s">
        <v>742</v>
      </c>
      <c r="C258" s="178" t="s">
        <v>203</v>
      </c>
      <c r="D258" s="212" t="str">
        <f t="shared" si="13"/>
        <v>52/40/60А Ni</v>
      </c>
      <c r="E258" s="272" t="s">
        <v>334</v>
      </c>
      <c r="F258" s="269" t="str">
        <f>Прайс!F258</f>
        <v>Щогла активного блискавкоприймача з нержавіючої сталі діаметром 42 мм в основі</v>
      </c>
      <c r="G258" s="271" t="s">
        <v>16</v>
      </c>
      <c r="H258" s="271"/>
      <c r="I258" s="147">
        <v>3942</v>
      </c>
      <c r="J258" s="285">
        <v>3942</v>
      </c>
      <c r="K258" s="290">
        <f>Прайс!J258</f>
        <v>0</v>
      </c>
      <c r="L258" s="290">
        <f t="shared" si="14"/>
        <v>0</v>
      </c>
    </row>
    <row r="259" spans="1:12" ht="12.75" outlineLevel="1" x14ac:dyDescent="0.2">
      <c r="A259" s="173" t="s">
        <v>744</v>
      </c>
      <c r="B259" s="194" t="str">
        <f>Прайс!B259</f>
        <v>52/40/70A</v>
      </c>
      <c r="C259" s="178" t="s">
        <v>203</v>
      </c>
      <c r="D259" s="212" t="str">
        <f t="shared" si="13"/>
        <v>52/40/70A Ni</v>
      </c>
      <c r="E259" s="272" t="s">
        <v>939</v>
      </c>
      <c r="F259" s="269" t="str">
        <f>Прайс!F259</f>
        <v>Щогла активного блискавкоприймача з нержавіючої сталі діаметром 42 мм в основі</v>
      </c>
      <c r="G259" s="271" t="s">
        <v>16</v>
      </c>
      <c r="H259" s="271"/>
      <c r="I259" s="147">
        <v>6123</v>
      </c>
      <c r="J259" s="285">
        <f t="shared" si="15"/>
        <v>6123</v>
      </c>
      <c r="K259" s="290">
        <f>Прайс!J259</f>
        <v>0</v>
      </c>
      <c r="L259" s="290">
        <f t="shared" si="14"/>
        <v>0</v>
      </c>
    </row>
    <row r="260" spans="1:12" ht="12.75" outlineLevel="1" x14ac:dyDescent="0.2">
      <c r="A260" s="239" t="s">
        <v>745</v>
      </c>
      <c r="B260" s="240" t="str">
        <f>Прайс!B260</f>
        <v>52/40/80A</v>
      </c>
      <c r="C260" s="241" t="s">
        <v>203</v>
      </c>
      <c r="D260" s="212" t="str">
        <f t="shared" si="13"/>
        <v>52/40/80A Ni</v>
      </c>
      <c r="E260" s="273" t="s">
        <v>940</v>
      </c>
      <c r="F260" s="274" t="str">
        <f>Прайс!F260</f>
        <v>Щогла активного блискавкоприймача з нержавіючої сталі діаметром 42 мм в основі</v>
      </c>
      <c r="G260" s="275" t="s">
        <v>16</v>
      </c>
      <c r="H260" s="275"/>
      <c r="I260" s="221">
        <v>6608</v>
      </c>
      <c r="J260" s="287">
        <f t="shared" si="15"/>
        <v>6608</v>
      </c>
      <c r="K260" s="290">
        <f>Прайс!J260</f>
        <v>0</v>
      </c>
      <c r="L260" s="290">
        <f t="shared" si="14"/>
        <v>0</v>
      </c>
    </row>
    <row r="261" spans="1:12" x14ac:dyDescent="0.2">
      <c r="A261" s="133"/>
      <c r="B261" s="207" t="s">
        <v>337</v>
      </c>
      <c r="C261" s="134"/>
      <c r="D261" s="134"/>
      <c r="E261" s="211"/>
      <c r="F261" s="136"/>
      <c r="G261" s="135"/>
      <c r="H261" s="137"/>
      <c r="I261" s="135"/>
      <c r="J261" s="135"/>
      <c r="K261" s="291">
        <f>Прайс!J261</f>
        <v>0</v>
      </c>
      <c r="L261" s="291">
        <f t="shared" si="14"/>
        <v>0</v>
      </c>
    </row>
    <row r="262" spans="1:12" ht="12.75" outlineLevel="1" x14ac:dyDescent="0.2">
      <c r="A262" s="148" t="s">
        <v>748</v>
      </c>
      <c r="B262" s="195" t="s">
        <v>746</v>
      </c>
      <c r="C262" s="196" t="s">
        <v>203</v>
      </c>
      <c r="D262" s="212" t="str">
        <f t="shared" si="13"/>
        <v>А-25 Ni</v>
      </c>
      <c r="E262" s="219" t="s">
        <v>747</v>
      </c>
      <c r="F262" s="197" t="s">
        <v>749</v>
      </c>
      <c r="G262" s="198" t="s">
        <v>16</v>
      </c>
      <c r="H262" s="199"/>
      <c r="I262" s="200">
        <v>31974</v>
      </c>
      <c r="J262" s="288">
        <f>ROUND(I262*(100-$J$2)/100, 2)</f>
        <v>31974</v>
      </c>
      <c r="K262" s="290">
        <f>Прайс!J262</f>
        <v>0</v>
      </c>
      <c r="L262" s="290">
        <f t="shared" si="14"/>
        <v>0</v>
      </c>
    </row>
    <row r="263" spans="1:12" ht="12.75" outlineLevel="1" x14ac:dyDescent="0.2">
      <c r="A263" s="143" t="s">
        <v>752</v>
      </c>
      <c r="B263" s="201" t="s">
        <v>750</v>
      </c>
      <c r="C263" s="170" t="s">
        <v>203</v>
      </c>
      <c r="D263" s="212" t="str">
        <f t="shared" si="13"/>
        <v>А-35 Ni</v>
      </c>
      <c r="E263" s="217" t="s">
        <v>751</v>
      </c>
      <c r="F263" s="141" t="s">
        <v>753</v>
      </c>
      <c r="G263" s="161" t="s">
        <v>16</v>
      </c>
      <c r="H263" s="139"/>
      <c r="I263" s="202">
        <v>34258</v>
      </c>
      <c r="J263" s="283">
        <f>ROUND(I263*(100-$J$2)/100, 2)</f>
        <v>34258</v>
      </c>
      <c r="K263" s="290">
        <f>Прайс!J263</f>
        <v>0</v>
      </c>
      <c r="L263" s="290">
        <f t="shared" si="14"/>
        <v>0</v>
      </c>
    </row>
    <row r="264" spans="1:12" ht="12.75" outlineLevel="1" x14ac:dyDescent="0.2">
      <c r="A264" s="143" t="s">
        <v>756</v>
      </c>
      <c r="B264" s="201" t="s">
        <v>754</v>
      </c>
      <c r="C264" s="170" t="s">
        <v>203</v>
      </c>
      <c r="D264" s="212" t="str">
        <f t="shared" si="13"/>
        <v>А-45 Ni</v>
      </c>
      <c r="E264" s="217" t="s">
        <v>755</v>
      </c>
      <c r="F264" s="141" t="s">
        <v>757</v>
      </c>
      <c r="G264" s="161" t="s">
        <v>16</v>
      </c>
      <c r="H264" s="139"/>
      <c r="I264" s="202">
        <v>36410</v>
      </c>
      <c r="J264" s="283">
        <f>ROUND(I264*(100-$J$2)/100, 2)</f>
        <v>36410</v>
      </c>
      <c r="K264" s="290">
        <f>Прайс!J264</f>
        <v>0</v>
      </c>
      <c r="L264" s="290">
        <f t="shared" si="14"/>
        <v>0</v>
      </c>
    </row>
    <row r="265" spans="1:12" ht="12.75" outlineLevel="1" x14ac:dyDescent="0.2">
      <c r="A265" s="143" t="s">
        <v>760</v>
      </c>
      <c r="B265" s="201" t="s">
        <v>758</v>
      </c>
      <c r="C265" s="170" t="s">
        <v>203</v>
      </c>
      <c r="D265" s="212" t="str">
        <f t="shared" si="13"/>
        <v>А-60 Ni</v>
      </c>
      <c r="E265" s="217" t="s">
        <v>759</v>
      </c>
      <c r="F265" s="141" t="s">
        <v>761</v>
      </c>
      <c r="G265" s="161" t="s">
        <v>16</v>
      </c>
      <c r="H265" s="139"/>
      <c r="I265" s="202">
        <v>38396</v>
      </c>
      <c r="J265" s="283">
        <f>ROUND(I265*(100-$J$2)/100, 2)</f>
        <v>38396</v>
      </c>
      <c r="K265" s="290">
        <f>Прайс!J265</f>
        <v>0</v>
      </c>
      <c r="L265" s="290">
        <f t="shared" si="14"/>
        <v>0</v>
      </c>
    </row>
    <row r="266" spans="1:12" ht="13.5" outlineLevel="1" thickBot="1" x14ac:dyDescent="0.25">
      <c r="A266" s="184" t="s">
        <v>763</v>
      </c>
      <c r="B266" s="188" t="s">
        <v>762</v>
      </c>
      <c r="C266" s="765"/>
      <c r="D266" s="359" t="str">
        <f t="shared" si="13"/>
        <v xml:space="preserve">PLW-02.B </v>
      </c>
      <c r="E266" s="218" t="s">
        <v>762</v>
      </c>
      <c r="F266" s="203" t="s">
        <v>764</v>
      </c>
      <c r="G266" s="161" t="s">
        <v>16</v>
      </c>
      <c r="H266" s="161"/>
      <c r="I266" s="202">
        <v>12909</v>
      </c>
      <c r="J266" s="283">
        <f>ROUND(I266*(100-$J$2)/100, 2)</f>
        <v>12909</v>
      </c>
      <c r="K266" s="766">
        <f>Прайс!J266</f>
        <v>0</v>
      </c>
      <c r="L266" s="766">
        <f t="shared" si="14"/>
        <v>0</v>
      </c>
    </row>
    <row r="267" spans="1:12" ht="13.5" outlineLevel="1" thickBot="1" x14ac:dyDescent="0.25">
      <c r="A267" s="826" t="s">
        <v>1105</v>
      </c>
      <c r="B267" s="827"/>
      <c r="C267" s="827"/>
      <c r="D267" s="827"/>
      <c r="E267" s="827"/>
      <c r="F267" s="827"/>
      <c r="G267" s="827"/>
      <c r="H267" s="827"/>
      <c r="I267" s="827"/>
      <c r="J267" s="827"/>
      <c r="K267" s="827"/>
      <c r="L267" s="828"/>
    </row>
    <row r="268" spans="1:12" ht="12.75" outlineLevel="1" x14ac:dyDescent="0.2">
      <c r="A268" s="756" t="s">
        <v>1106</v>
      </c>
      <c r="B268" s="757" t="s">
        <v>1144</v>
      </c>
      <c r="C268" s="757" t="s">
        <v>207</v>
      </c>
      <c r="D268" s="758" t="str">
        <f>B268&amp;" "&amp;C268</f>
        <v>60/10 OCH</v>
      </c>
      <c r="E268" s="759" t="s">
        <v>1150</v>
      </c>
      <c r="F268" s="748" t="s">
        <v>1151</v>
      </c>
      <c r="G268" s="760" t="s">
        <v>16</v>
      </c>
      <c r="H268" s="761"/>
      <c r="I268" s="762">
        <v>18778</v>
      </c>
      <c r="J268" s="763">
        <f>ROUND(I268*(100-$J$2)/100, 2)</f>
        <v>18778</v>
      </c>
      <c r="K268" s="764">
        <f>Прайс!J268</f>
        <v>0</v>
      </c>
      <c r="L268" s="764">
        <f>J268*K268</f>
        <v>0</v>
      </c>
    </row>
    <row r="269" spans="1:12" ht="12.75" outlineLevel="1" x14ac:dyDescent="0.2">
      <c r="A269" s="753" t="s">
        <v>1107</v>
      </c>
      <c r="B269" s="752" t="s">
        <v>1143</v>
      </c>
      <c r="C269" s="752" t="s">
        <v>207</v>
      </c>
      <c r="D269" s="751" t="str">
        <f t="shared" ref="D269:D282" si="16">B269&amp;" "&amp;C269</f>
        <v>60/11 OCH</v>
      </c>
      <c r="E269" s="750" t="s">
        <v>1149</v>
      </c>
      <c r="F269" s="748" t="s">
        <v>1151</v>
      </c>
      <c r="G269" s="749" t="s">
        <v>16</v>
      </c>
      <c r="H269" s="499"/>
      <c r="I269" s="746">
        <v>20366</v>
      </c>
      <c r="J269" s="739">
        <f t="shared" ref="J269:J282" si="17">ROUND(I269*(100-$J$2)/100, 2)</f>
        <v>20366</v>
      </c>
      <c r="K269" s="290">
        <f>Прайс!J269</f>
        <v>0</v>
      </c>
      <c r="L269" s="290">
        <f t="shared" ref="L269:L282" si="18">J269*K269</f>
        <v>0</v>
      </c>
    </row>
    <row r="270" spans="1:12" ht="12.75" outlineLevel="1" x14ac:dyDescent="0.2">
      <c r="A270" s="753" t="s">
        <v>1108</v>
      </c>
      <c r="B270" s="752" t="s">
        <v>1142</v>
      </c>
      <c r="C270" s="752" t="s">
        <v>207</v>
      </c>
      <c r="D270" s="751" t="str">
        <f t="shared" si="16"/>
        <v>60/12 OCH</v>
      </c>
      <c r="E270" s="750" t="s">
        <v>1148</v>
      </c>
      <c r="F270" s="748" t="s">
        <v>1151</v>
      </c>
      <c r="G270" s="749" t="s">
        <v>16</v>
      </c>
      <c r="H270" s="499"/>
      <c r="I270" s="746">
        <v>21954</v>
      </c>
      <c r="J270" s="739">
        <f t="shared" si="17"/>
        <v>21954</v>
      </c>
      <c r="K270" s="290">
        <f>Прайс!J270</f>
        <v>0</v>
      </c>
      <c r="L270" s="290">
        <f t="shared" si="18"/>
        <v>0</v>
      </c>
    </row>
    <row r="271" spans="1:12" ht="12.75" outlineLevel="1" x14ac:dyDescent="0.2">
      <c r="A271" s="753" t="s">
        <v>1109</v>
      </c>
      <c r="B271" s="752" t="s">
        <v>1141</v>
      </c>
      <c r="C271" s="752" t="s">
        <v>207</v>
      </c>
      <c r="D271" s="751" t="str">
        <f t="shared" si="16"/>
        <v>60/13 OCH</v>
      </c>
      <c r="E271" s="750" t="s">
        <v>1147</v>
      </c>
      <c r="F271" s="748" t="s">
        <v>1151</v>
      </c>
      <c r="G271" s="749" t="s">
        <v>16</v>
      </c>
      <c r="H271" s="499"/>
      <c r="I271" s="746">
        <v>23541</v>
      </c>
      <c r="J271" s="739">
        <f t="shared" si="17"/>
        <v>23541</v>
      </c>
      <c r="K271" s="290">
        <f>Прайс!J271</f>
        <v>0</v>
      </c>
      <c r="L271" s="290">
        <f t="shared" si="18"/>
        <v>0</v>
      </c>
    </row>
    <row r="272" spans="1:12" ht="12.75" outlineLevel="1" x14ac:dyDescent="0.2">
      <c r="A272" s="753" t="s">
        <v>1110</v>
      </c>
      <c r="B272" s="752" t="s">
        <v>1140</v>
      </c>
      <c r="C272" s="752" t="s">
        <v>207</v>
      </c>
      <c r="D272" s="751" t="str">
        <f t="shared" si="16"/>
        <v>60/14 OCH</v>
      </c>
      <c r="E272" s="750" t="s">
        <v>1146</v>
      </c>
      <c r="F272" s="748" t="s">
        <v>1151</v>
      </c>
      <c r="G272" s="749" t="s">
        <v>16</v>
      </c>
      <c r="H272" s="499"/>
      <c r="I272" s="746">
        <v>25120</v>
      </c>
      <c r="J272" s="739">
        <f t="shared" si="17"/>
        <v>25120</v>
      </c>
      <c r="K272" s="290">
        <f>Прайс!J272</f>
        <v>0</v>
      </c>
      <c r="L272" s="290">
        <f t="shared" si="18"/>
        <v>0</v>
      </c>
    </row>
    <row r="273" spans="1:12" ht="12.75" outlineLevel="1" x14ac:dyDescent="0.2">
      <c r="A273" s="753" t="s">
        <v>1111</v>
      </c>
      <c r="B273" s="752" t="s">
        <v>1139</v>
      </c>
      <c r="C273" s="752" t="s">
        <v>207</v>
      </c>
      <c r="D273" s="751" t="str">
        <f t="shared" si="16"/>
        <v>60/15 OCH</v>
      </c>
      <c r="E273" s="750" t="s">
        <v>1145</v>
      </c>
      <c r="F273" s="748" t="s">
        <v>1151</v>
      </c>
      <c r="G273" s="749" t="s">
        <v>16</v>
      </c>
      <c r="H273" s="499"/>
      <c r="I273" s="746">
        <v>34953</v>
      </c>
      <c r="J273" s="739">
        <f t="shared" si="17"/>
        <v>34953</v>
      </c>
      <c r="K273" s="290">
        <f>Прайс!J273</f>
        <v>0</v>
      </c>
      <c r="L273" s="290">
        <f t="shared" si="18"/>
        <v>0</v>
      </c>
    </row>
    <row r="274" spans="1:12" ht="12.75" outlineLevel="1" x14ac:dyDescent="0.2">
      <c r="A274" s="753" t="s">
        <v>1112</v>
      </c>
      <c r="B274" s="752" t="s">
        <v>1137</v>
      </c>
      <c r="C274" s="752" t="s">
        <v>207</v>
      </c>
      <c r="D274" s="751" t="str">
        <f t="shared" si="16"/>
        <v>60/16 OCH</v>
      </c>
      <c r="E274" s="750" t="s">
        <v>1133</v>
      </c>
      <c r="F274" s="748" t="s">
        <v>1151</v>
      </c>
      <c r="G274" s="749" t="s">
        <v>16</v>
      </c>
      <c r="H274" s="499"/>
      <c r="I274" s="746">
        <v>37633</v>
      </c>
      <c r="J274" s="739">
        <f t="shared" si="17"/>
        <v>37633</v>
      </c>
      <c r="K274" s="290">
        <f>Прайс!J274</f>
        <v>0</v>
      </c>
      <c r="L274" s="290">
        <f t="shared" si="18"/>
        <v>0</v>
      </c>
    </row>
    <row r="275" spans="1:12" ht="12.75" outlineLevel="1" x14ac:dyDescent="0.2">
      <c r="A275" s="753" t="s">
        <v>1113</v>
      </c>
      <c r="B275" s="752" t="s">
        <v>1138</v>
      </c>
      <c r="C275" s="752" t="s">
        <v>207</v>
      </c>
      <c r="D275" s="751" t="str">
        <f t="shared" si="16"/>
        <v>60/18 OCH</v>
      </c>
      <c r="E275" s="750" t="s">
        <v>1134</v>
      </c>
      <c r="F275" s="748" t="s">
        <v>1151</v>
      </c>
      <c r="G275" s="749" t="s">
        <v>16</v>
      </c>
      <c r="H275" s="499"/>
      <c r="I275" s="746">
        <v>42990</v>
      </c>
      <c r="J275" s="739">
        <f t="shared" si="17"/>
        <v>42990</v>
      </c>
      <c r="K275" s="290">
        <f>Прайс!J275</f>
        <v>0</v>
      </c>
      <c r="L275" s="290">
        <f t="shared" si="18"/>
        <v>0</v>
      </c>
    </row>
    <row r="276" spans="1:12" ht="12.75" outlineLevel="1" x14ac:dyDescent="0.2">
      <c r="A276" s="753" t="s">
        <v>1114</v>
      </c>
      <c r="B276" s="752" t="s">
        <v>1135</v>
      </c>
      <c r="C276" s="752" t="s">
        <v>207</v>
      </c>
      <c r="D276" s="751" t="str">
        <f t="shared" si="16"/>
        <v>60/20 OCH</v>
      </c>
      <c r="E276" s="750" t="s">
        <v>1132</v>
      </c>
      <c r="F276" s="748" t="s">
        <v>1151</v>
      </c>
      <c r="G276" s="749" t="s">
        <v>16</v>
      </c>
      <c r="H276" s="499"/>
      <c r="I276" s="746">
        <v>48349</v>
      </c>
      <c r="J276" s="739">
        <f t="shared" si="17"/>
        <v>48349</v>
      </c>
      <c r="K276" s="290">
        <f>Прайс!J276</f>
        <v>0</v>
      </c>
      <c r="L276" s="290">
        <f t="shared" si="18"/>
        <v>0</v>
      </c>
    </row>
    <row r="277" spans="1:12" ht="12.75" outlineLevel="1" x14ac:dyDescent="0.2">
      <c r="A277" s="753" t="s">
        <v>1115</v>
      </c>
      <c r="B277" s="752" t="s">
        <v>1136</v>
      </c>
      <c r="C277" s="752" t="s">
        <v>207</v>
      </c>
      <c r="D277" s="751" t="str">
        <f t="shared" si="16"/>
        <v>60/22 OCH</v>
      </c>
      <c r="E277" s="750" t="s">
        <v>1131</v>
      </c>
      <c r="F277" s="748" t="s">
        <v>1151</v>
      </c>
      <c r="G277" s="749" t="s">
        <v>16</v>
      </c>
      <c r="H277" s="499"/>
      <c r="I277" s="746">
        <v>63050</v>
      </c>
      <c r="J277" s="739">
        <f t="shared" si="17"/>
        <v>63050</v>
      </c>
      <c r="K277" s="290">
        <f>Прайс!J277</f>
        <v>0</v>
      </c>
      <c r="L277" s="290">
        <f t="shared" si="18"/>
        <v>0</v>
      </c>
    </row>
    <row r="278" spans="1:12" ht="12.75" outlineLevel="1" x14ac:dyDescent="0.2">
      <c r="A278" s="753" t="s">
        <v>1116</v>
      </c>
      <c r="B278" s="752" t="s">
        <v>1125</v>
      </c>
      <c r="C278" s="752" t="s">
        <v>207</v>
      </c>
      <c r="D278" s="751" t="str">
        <f t="shared" si="16"/>
        <v>60/24 OCH</v>
      </c>
      <c r="E278" s="750" t="s">
        <v>1130</v>
      </c>
      <c r="F278" s="748" t="s">
        <v>1151</v>
      </c>
      <c r="G278" s="749" t="s">
        <v>16</v>
      </c>
      <c r="H278" s="499"/>
      <c r="I278" s="746">
        <v>71815</v>
      </c>
      <c r="J278" s="739">
        <f t="shared" si="17"/>
        <v>71815</v>
      </c>
      <c r="K278" s="290">
        <f>Прайс!J278</f>
        <v>0</v>
      </c>
      <c r="L278" s="290">
        <f t="shared" si="18"/>
        <v>0</v>
      </c>
    </row>
    <row r="279" spans="1:12" ht="12.75" outlineLevel="1" x14ac:dyDescent="0.2">
      <c r="A279" s="753" t="s">
        <v>1117</v>
      </c>
      <c r="B279" s="752" t="s">
        <v>1124</v>
      </c>
      <c r="C279" s="752" t="s">
        <v>207</v>
      </c>
      <c r="D279" s="751" t="str">
        <f t="shared" si="16"/>
        <v>60/26 OCH</v>
      </c>
      <c r="E279" s="750" t="s">
        <v>1129</v>
      </c>
      <c r="F279" s="748" t="s">
        <v>1151</v>
      </c>
      <c r="G279" s="749" t="s">
        <v>16</v>
      </c>
      <c r="H279" s="499"/>
      <c r="I279" s="746">
        <v>80622</v>
      </c>
      <c r="J279" s="739">
        <f t="shared" si="17"/>
        <v>80622</v>
      </c>
      <c r="K279" s="290">
        <f>Прайс!J279</f>
        <v>0</v>
      </c>
      <c r="L279" s="290">
        <f t="shared" si="18"/>
        <v>0</v>
      </c>
    </row>
    <row r="280" spans="1:12" ht="12.75" outlineLevel="1" x14ac:dyDescent="0.2">
      <c r="A280" s="753" t="s">
        <v>1118</v>
      </c>
      <c r="B280" s="752" t="s">
        <v>1123</v>
      </c>
      <c r="C280" s="752" t="s">
        <v>207</v>
      </c>
      <c r="D280" s="751" t="str">
        <f t="shared" si="16"/>
        <v>60/1 OCH</v>
      </c>
      <c r="E280" s="750" t="s">
        <v>1126</v>
      </c>
      <c r="F280" s="748"/>
      <c r="G280" s="749" t="s">
        <v>16</v>
      </c>
      <c r="H280" s="499"/>
      <c r="I280" s="746">
        <v>2077</v>
      </c>
      <c r="J280" s="739">
        <f t="shared" si="17"/>
        <v>2077</v>
      </c>
      <c r="K280" s="290">
        <f>Прайс!J280</f>
        <v>0</v>
      </c>
      <c r="L280" s="290">
        <f t="shared" si="18"/>
        <v>0</v>
      </c>
    </row>
    <row r="281" spans="1:12" ht="12.75" outlineLevel="1" x14ac:dyDescent="0.2">
      <c r="A281" s="753" t="s">
        <v>1119</v>
      </c>
      <c r="B281" s="752" t="s">
        <v>1122</v>
      </c>
      <c r="C281" s="752" t="s">
        <v>207</v>
      </c>
      <c r="D281" s="751" t="str">
        <f t="shared" si="16"/>
        <v>60/2 OCH</v>
      </c>
      <c r="E281" s="750" t="s">
        <v>1127</v>
      </c>
      <c r="F281" s="748"/>
      <c r="G281" s="749" t="s">
        <v>16</v>
      </c>
      <c r="H281" s="499"/>
      <c r="I281" s="746">
        <v>4420</v>
      </c>
      <c r="J281" s="739">
        <f t="shared" si="17"/>
        <v>4420</v>
      </c>
      <c r="K281" s="290">
        <f>Прайс!J281</f>
        <v>0</v>
      </c>
      <c r="L281" s="290">
        <f t="shared" si="18"/>
        <v>0</v>
      </c>
    </row>
    <row r="282" spans="1:12" ht="12.75" outlineLevel="1" x14ac:dyDescent="0.2">
      <c r="A282" s="753" t="s">
        <v>1120</v>
      </c>
      <c r="B282" s="752" t="s">
        <v>1121</v>
      </c>
      <c r="C282" s="752" t="s">
        <v>207</v>
      </c>
      <c r="D282" s="751" t="str">
        <f t="shared" si="16"/>
        <v>60/3 OCH</v>
      </c>
      <c r="E282" s="750" t="s">
        <v>1128</v>
      </c>
      <c r="F282" s="748"/>
      <c r="G282" s="749" t="s">
        <v>16</v>
      </c>
      <c r="H282" s="499"/>
      <c r="I282" s="747">
        <v>6630</v>
      </c>
      <c r="J282" s="739">
        <f t="shared" si="17"/>
        <v>6630</v>
      </c>
      <c r="K282" s="290">
        <f>Прайс!J282</f>
        <v>0</v>
      </c>
      <c r="L282" s="290">
        <f t="shared" si="18"/>
        <v>0</v>
      </c>
    </row>
    <row r="283" spans="1:12" x14ac:dyDescent="0.2">
      <c r="A283" s="133"/>
      <c r="B283" s="207" t="s">
        <v>338</v>
      </c>
      <c r="C283" s="134"/>
      <c r="D283" s="134"/>
      <c r="E283" s="211"/>
      <c r="F283" s="136"/>
      <c r="G283" s="135"/>
      <c r="H283" s="137"/>
      <c r="I283" s="344"/>
      <c r="J283" s="135"/>
      <c r="K283" s="291">
        <f>Прайс!J283</f>
        <v>0</v>
      </c>
      <c r="L283" s="291">
        <f t="shared" si="14"/>
        <v>0</v>
      </c>
    </row>
    <row r="284" spans="1:12" ht="12.75" outlineLevel="1" x14ac:dyDescent="0.2">
      <c r="A284" s="143" t="s">
        <v>344</v>
      </c>
      <c r="B284" s="144"/>
      <c r="C284" s="144" t="s">
        <v>342</v>
      </c>
      <c r="D284" s="212" t="str">
        <f>B284&amp;" "&amp;C284</f>
        <v xml:space="preserve"> Fe</v>
      </c>
      <c r="E284" s="213" t="s">
        <v>343</v>
      </c>
      <c r="F284" s="141" t="s">
        <v>345</v>
      </c>
      <c r="G284" s="138" t="s">
        <v>16</v>
      </c>
      <c r="H284" s="138"/>
      <c r="I284" s="147">
        <v>35.4</v>
      </c>
      <c r="J284" s="283">
        <f>ROUND(I284*(100-$J$2)/100, 2)</f>
        <v>35.4</v>
      </c>
      <c r="K284" s="290">
        <f>Прайс!J284</f>
        <v>0</v>
      </c>
      <c r="L284" s="290">
        <f>J284*K284</f>
        <v>0</v>
      </c>
    </row>
    <row r="285" spans="1:12" ht="12.75" outlineLevel="1" x14ac:dyDescent="0.2">
      <c r="A285" s="143" t="s">
        <v>348</v>
      </c>
      <c r="B285" s="144" t="s">
        <v>346</v>
      </c>
      <c r="C285" s="144" t="s">
        <v>45</v>
      </c>
      <c r="D285" s="212" t="str">
        <f>B285&amp;" "&amp;C285</f>
        <v>42/16 OC</v>
      </c>
      <c r="E285" s="213" t="s">
        <v>347</v>
      </c>
      <c r="F285" s="141" t="s">
        <v>349</v>
      </c>
      <c r="G285" s="138" t="s">
        <v>16</v>
      </c>
      <c r="H285" s="204"/>
      <c r="I285" s="147">
        <v>58.65</v>
      </c>
      <c r="J285" s="283">
        <f>ROUND(I285*(100-$J$2)/100, 2)</f>
        <v>58.65</v>
      </c>
      <c r="K285" s="290">
        <f>Прайс!J285</f>
        <v>0</v>
      </c>
      <c r="L285" s="290">
        <f>J285*K285</f>
        <v>0</v>
      </c>
    </row>
    <row r="286" spans="1:12" ht="12.75" outlineLevel="1" x14ac:dyDescent="0.2">
      <c r="A286" s="143" t="s">
        <v>352</v>
      </c>
      <c r="B286" s="144" t="s">
        <v>350</v>
      </c>
      <c r="C286" s="144" t="s">
        <v>36</v>
      </c>
      <c r="D286" s="212" t="str">
        <f>B286&amp;" "&amp;C286</f>
        <v>46/16 ОС</v>
      </c>
      <c r="E286" s="213" t="s">
        <v>351</v>
      </c>
      <c r="F286" s="141" t="s">
        <v>349</v>
      </c>
      <c r="G286" s="138" t="s">
        <v>16</v>
      </c>
      <c r="H286" s="147"/>
      <c r="I286" s="147">
        <v>31.88</v>
      </c>
      <c r="J286" s="283">
        <f>ROUND(I286*(100-$J$2)/100, 2)</f>
        <v>31.88</v>
      </c>
      <c r="K286" s="290">
        <f>Прайс!J286</f>
        <v>0</v>
      </c>
      <c r="L286" s="290">
        <f>J286*K286</f>
        <v>0</v>
      </c>
    </row>
    <row r="287" spans="1:12" ht="12.75" outlineLevel="1" x14ac:dyDescent="0.2">
      <c r="A287" s="143" t="s">
        <v>340</v>
      </c>
      <c r="B287" s="158" t="s">
        <v>897</v>
      </c>
      <c r="C287" s="144" t="s">
        <v>36</v>
      </c>
      <c r="D287" s="212" t="str">
        <f t="shared" si="13"/>
        <v>40/16  ОС</v>
      </c>
      <c r="E287" s="213" t="s">
        <v>949</v>
      </c>
      <c r="F287" s="141" t="s">
        <v>341</v>
      </c>
      <c r="G287" s="138" t="s">
        <v>16</v>
      </c>
      <c r="H287" s="138"/>
      <c r="I287" s="147">
        <v>209.99</v>
      </c>
      <c r="J287" s="283">
        <f t="shared" ref="J287:J305" si="19">ROUND(I287*(100-$J$2)/100, 2)</f>
        <v>209.99</v>
      </c>
      <c r="K287" s="290">
        <f>Прайс!J287</f>
        <v>0</v>
      </c>
      <c r="L287" s="290">
        <f t="shared" si="14"/>
        <v>0</v>
      </c>
    </row>
    <row r="288" spans="1:12" ht="12.75" outlineLevel="1" x14ac:dyDescent="0.2">
      <c r="A288" s="143" t="s">
        <v>947</v>
      </c>
      <c r="B288" s="158"/>
      <c r="C288" s="144" t="s">
        <v>36</v>
      </c>
      <c r="D288" s="212"/>
      <c r="E288" s="213" t="s">
        <v>946</v>
      </c>
      <c r="F288" s="141" t="s">
        <v>948</v>
      </c>
      <c r="G288" s="138" t="s">
        <v>16</v>
      </c>
      <c r="H288" s="138"/>
      <c r="I288" s="147">
        <v>262</v>
      </c>
      <c r="J288" s="283">
        <f>ROUND(I288*(100-$J$2)/100, 2)</f>
        <v>262</v>
      </c>
      <c r="K288" s="290">
        <f>Прайс!J288</f>
        <v>0</v>
      </c>
      <c r="L288" s="290">
        <f>J288*K288</f>
        <v>0</v>
      </c>
    </row>
    <row r="289" spans="1:12" ht="12.75" outlineLevel="1" x14ac:dyDescent="0.2">
      <c r="A289" s="143" t="s">
        <v>355</v>
      </c>
      <c r="B289" s="144" t="s">
        <v>353</v>
      </c>
      <c r="C289" s="144" t="s">
        <v>45</v>
      </c>
      <c r="D289" s="212" t="str">
        <f t="shared" si="13"/>
        <v>43/16 OC</v>
      </c>
      <c r="E289" s="213" t="s">
        <v>354</v>
      </c>
      <c r="F289" s="141" t="s">
        <v>356</v>
      </c>
      <c r="G289" s="138" t="s">
        <v>16</v>
      </c>
      <c r="H289" s="138"/>
      <c r="I289" s="147">
        <v>50.5</v>
      </c>
      <c r="J289" s="283">
        <f t="shared" si="19"/>
        <v>50.5</v>
      </c>
      <c r="K289" s="290">
        <f>Прайс!J289</f>
        <v>0</v>
      </c>
      <c r="L289" s="290">
        <f t="shared" si="14"/>
        <v>0</v>
      </c>
    </row>
    <row r="290" spans="1:12" ht="12.75" outlineLevel="1" x14ac:dyDescent="0.2">
      <c r="A290" s="143" t="s">
        <v>767</v>
      </c>
      <c r="B290" s="169" t="s">
        <v>765</v>
      </c>
      <c r="C290" s="144" t="s">
        <v>342</v>
      </c>
      <c r="D290" s="212" t="str">
        <f>B290&amp;" "&amp;C290</f>
        <v>41/01 Fe</v>
      </c>
      <c r="E290" s="213" t="s">
        <v>766</v>
      </c>
      <c r="F290" s="141" t="s">
        <v>768</v>
      </c>
      <c r="G290" s="138" t="s">
        <v>16</v>
      </c>
      <c r="H290" s="138"/>
      <c r="I290" s="147">
        <v>408</v>
      </c>
      <c r="J290" s="283">
        <f>ROUND(I290*(100-$J$2)/100, 2)</f>
        <v>408</v>
      </c>
      <c r="K290" s="290">
        <f>Прайс!J290</f>
        <v>0</v>
      </c>
      <c r="L290" s="290">
        <f>J290*K290</f>
        <v>0</v>
      </c>
    </row>
    <row r="291" spans="1:12" ht="12.75" outlineLevel="1" x14ac:dyDescent="0.2">
      <c r="A291" s="143" t="s">
        <v>366</v>
      </c>
      <c r="B291" s="169" t="s">
        <v>363</v>
      </c>
      <c r="C291" s="144" t="s">
        <v>364</v>
      </c>
      <c r="D291" s="212" t="str">
        <f>B291&amp;" "&amp;C291</f>
        <v>40/20 ОСН</v>
      </c>
      <c r="E291" s="213" t="s">
        <v>365</v>
      </c>
      <c r="F291" s="141" t="s">
        <v>769</v>
      </c>
      <c r="G291" s="138" t="s">
        <v>16</v>
      </c>
      <c r="H291" s="138"/>
      <c r="I291" s="255">
        <v>330</v>
      </c>
      <c r="J291" s="283">
        <f>ROUND(I291*(100-$J$2)/100, 2)</f>
        <v>330</v>
      </c>
      <c r="K291" s="290">
        <f>Прайс!J291</f>
        <v>0</v>
      </c>
      <c r="L291" s="290">
        <f>J291*K291</f>
        <v>0</v>
      </c>
    </row>
    <row r="292" spans="1:12" ht="12.75" outlineLevel="1" x14ac:dyDescent="0.2">
      <c r="A292" s="143" t="s">
        <v>825</v>
      </c>
      <c r="B292" s="167" t="s">
        <v>823</v>
      </c>
      <c r="C292" s="144" t="s">
        <v>45</v>
      </c>
      <c r="D292" s="212" t="str">
        <f t="shared" si="13"/>
        <v>43/20 OC</v>
      </c>
      <c r="E292" s="213" t="s">
        <v>824</v>
      </c>
      <c r="F292" s="141" t="s">
        <v>826</v>
      </c>
      <c r="G292" s="138" t="s">
        <v>16</v>
      </c>
      <c r="H292" s="138"/>
      <c r="I292" s="147">
        <v>37.200000000000003</v>
      </c>
      <c r="J292" s="283">
        <f t="shared" si="19"/>
        <v>37.200000000000003</v>
      </c>
      <c r="K292" s="290">
        <f>Прайс!J292</f>
        <v>0</v>
      </c>
      <c r="L292" s="290">
        <f t="shared" si="14"/>
        <v>0</v>
      </c>
    </row>
    <row r="293" spans="1:12" ht="12.75" outlineLevel="1" x14ac:dyDescent="0.2">
      <c r="A293" s="143">
        <v>41002</v>
      </c>
      <c r="B293" s="167" t="s">
        <v>821</v>
      </c>
      <c r="C293" s="144" t="s">
        <v>342</v>
      </c>
      <c r="D293" s="212" t="str">
        <f t="shared" si="13"/>
        <v>41/02 Fe</v>
      </c>
      <c r="E293" s="213" t="s">
        <v>822</v>
      </c>
      <c r="F293" s="141" t="s">
        <v>357</v>
      </c>
      <c r="G293" s="138" t="s">
        <v>16</v>
      </c>
      <c r="H293" s="138"/>
      <c r="I293" s="147">
        <v>538</v>
      </c>
      <c r="J293" s="283">
        <f t="shared" si="19"/>
        <v>538</v>
      </c>
      <c r="K293" s="290">
        <f>Прайс!J293</f>
        <v>0</v>
      </c>
      <c r="L293" s="290">
        <f t="shared" si="14"/>
        <v>0</v>
      </c>
    </row>
    <row r="294" spans="1:12" ht="12.75" outlineLevel="1" x14ac:dyDescent="0.2">
      <c r="A294" s="143" t="s">
        <v>1159</v>
      </c>
      <c r="B294" s="167"/>
      <c r="C294" s="144" t="s">
        <v>342</v>
      </c>
      <c r="D294" s="212"/>
      <c r="E294" s="213" t="s">
        <v>1157</v>
      </c>
      <c r="F294" s="141" t="s">
        <v>1158</v>
      </c>
      <c r="G294" s="138" t="s">
        <v>16</v>
      </c>
      <c r="H294" s="138"/>
      <c r="I294" s="147">
        <v>52.7</v>
      </c>
      <c r="J294" s="283">
        <f t="shared" si="19"/>
        <v>52.7</v>
      </c>
      <c r="K294" s="290">
        <f>Прайс!J294</f>
        <v>0</v>
      </c>
      <c r="L294" s="290">
        <f t="shared" si="14"/>
        <v>0</v>
      </c>
    </row>
    <row r="295" spans="1:12" ht="12.75" outlineLevel="1" x14ac:dyDescent="0.2">
      <c r="A295" s="143"/>
      <c r="B295" s="169"/>
      <c r="C295" s="144"/>
      <c r="D295" s="212" t="str">
        <f t="shared" si="13"/>
        <v xml:space="preserve"> </v>
      </c>
      <c r="E295" s="213" t="s">
        <v>951</v>
      </c>
      <c r="F295" s="141" t="s">
        <v>358</v>
      </c>
      <c r="G295" s="138" t="s">
        <v>16</v>
      </c>
      <c r="H295" s="138"/>
      <c r="I295" s="147">
        <v>400</v>
      </c>
      <c r="J295" s="283">
        <f t="shared" si="19"/>
        <v>400</v>
      </c>
      <c r="K295" s="290">
        <f>Прайс!J295</f>
        <v>0</v>
      </c>
      <c r="L295" s="290">
        <f t="shared" si="14"/>
        <v>0</v>
      </c>
    </row>
    <row r="296" spans="1:12" ht="12.75" outlineLevel="1" x14ac:dyDescent="0.2">
      <c r="A296" s="143"/>
      <c r="B296" s="169"/>
      <c r="C296" s="144"/>
      <c r="D296" s="212"/>
      <c r="E296" s="213" t="s">
        <v>952</v>
      </c>
      <c r="F296" s="141" t="s">
        <v>950</v>
      </c>
      <c r="G296" s="138" t="s">
        <v>16</v>
      </c>
      <c r="H296" s="138"/>
      <c r="I296" s="147">
        <v>450</v>
      </c>
      <c r="J296" s="283">
        <f>ROUND(I296*(100-$J$2)/100, 2)</f>
        <v>450</v>
      </c>
      <c r="K296" s="290">
        <f>Прайс!J296</f>
        <v>0</v>
      </c>
      <c r="L296" s="290">
        <f t="shared" si="14"/>
        <v>0</v>
      </c>
    </row>
    <row r="297" spans="1:12" ht="12.75" outlineLevel="1" x14ac:dyDescent="0.2">
      <c r="A297" s="143"/>
      <c r="B297" s="169"/>
      <c r="C297" s="144"/>
      <c r="D297" s="212" t="str">
        <f t="shared" si="13"/>
        <v xml:space="preserve"> </v>
      </c>
      <c r="E297" s="213" t="s">
        <v>359</v>
      </c>
      <c r="F297" s="141" t="s">
        <v>360</v>
      </c>
      <c r="G297" s="138" t="s">
        <v>16</v>
      </c>
      <c r="H297" s="138"/>
      <c r="I297" s="147">
        <v>150</v>
      </c>
      <c r="J297" s="283">
        <f t="shared" si="19"/>
        <v>150</v>
      </c>
      <c r="K297" s="290">
        <f>Прайс!J297</f>
        <v>0</v>
      </c>
      <c r="L297" s="290">
        <f t="shared" si="14"/>
        <v>0</v>
      </c>
    </row>
    <row r="298" spans="1:12" ht="12.75" outlineLevel="1" x14ac:dyDescent="0.2">
      <c r="A298" s="143"/>
      <c r="B298" s="169"/>
      <c r="C298" s="144"/>
      <c r="D298" s="212" t="str">
        <f t="shared" si="13"/>
        <v xml:space="preserve"> </v>
      </c>
      <c r="E298" s="213" t="s">
        <v>361</v>
      </c>
      <c r="F298" s="141" t="s">
        <v>362</v>
      </c>
      <c r="G298" s="138" t="s">
        <v>16</v>
      </c>
      <c r="H298" s="138"/>
      <c r="I298" s="147">
        <v>120</v>
      </c>
      <c r="J298" s="283">
        <f t="shared" si="19"/>
        <v>120</v>
      </c>
      <c r="K298" s="290">
        <f>Прайс!J298</f>
        <v>0</v>
      </c>
      <c r="L298" s="290">
        <f t="shared" si="14"/>
        <v>0</v>
      </c>
    </row>
    <row r="299" spans="1:12" ht="12.75" outlineLevel="1" x14ac:dyDescent="0.2">
      <c r="A299" s="143" t="s">
        <v>369</v>
      </c>
      <c r="B299" s="205"/>
      <c r="C299" s="144" t="s">
        <v>207</v>
      </c>
      <c r="D299" s="212" t="str">
        <f t="shared" si="13"/>
        <v xml:space="preserve"> OCH</v>
      </c>
      <c r="E299" s="213" t="s">
        <v>368</v>
      </c>
      <c r="F299" s="140" t="s">
        <v>773</v>
      </c>
      <c r="G299" s="138" t="s">
        <v>371</v>
      </c>
      <c r="H299" s="138">
        <v>50</v>
      </c>
      <c r="I299" s="61">
        <v>22.8</v>
      </c>
      <c r="J299" s="283">
        <f t="shared" si="19"/>
        <v>22.8</v>
      </c>
      <c r="K299" s="290">
        <f>Прайс!J299</f>
        <v>0</v>
      </c>
      <c r="L299" s="290">
        <f t="shared" si="14"/>
        <v>0</v>
      </c>
    </row>
    <row r="300" spans="1:12" ht="12.75" outlineLevel="1" x14ac:dyDescent="0.2">
      <c r="A300" s="143" t="s">
        <v>373</v>
      </c>
      <c r="B300" s="205"/>
      <c r="C300" s="144" t="s">
        <v>211</v>
      </c>
      <c r="D300" s="212" t="str">
        <f t="shared" si="13"/>
        <v xml:space="preserve"> AL</v>
      </c>
      <c r="E300" s="213" t="s">
        <v>372</v>
      </c>
      <c r="F300" s="140" t="s">
        <v>374</v>
      </c>
      <c r="G300" s="138" t="s">
        <v>371</v>
      </c>
      <c r="H300" s="138"/>
      <c r="I300" s="255">
        <v>24.6</v>
      </c>
      <c r="J300" s="283">
        <f t="shared" si="19"/>
        <v>24.6</v>
      </c>
      <c r="K300" s="290">
        <f>Прайс!J300</f>
        <v>0</v>
      </c>
      <c r="L300" s="290">
        <f t="shared" si="14"/>
        <v>0</v>
      </c>
    </row>
    <row r="301" spans="1:12" ht="12.75" outlineLevel="1" x14ac:dyDescent="0.2">
      <c r="A301" s="143" t="s">
        <v>376</v>
      </c>
      <c r="B301" s="205"/>
      <c r="C301" s="144" t="s">
        <v>200</v>
      </c>
      <c r="D301" s="212" t="str">
        <f t="shared" si="13"/>
        <v xml:space="preserve"> Cu</v>
      </c>
      <c r="E301" s="213" t="s">
        <v>375</v>
      </c>
      <c r="F301" s="140" t="s">
        <v>377</v>
      </c>
      <c r="G301" s="138" t="s">
        <v>371</v>
      </c>
      <c r="H301" s="138"/>
      <c r="I301" s="255">
        <v>130</v>
      </c>
      <c r="J301" s="283">
        <f t="shared" si="19"/>
        <v>130</v>
      </c>
      <c r="K301" s="290">
        <f>Прайс!J301</f>
        <v>0</v>
      </c>
      <c r="L301" s="290">
        <f t="shared" si="14"/>
        <v>0</v>
      </c>
    </row>
    <row r="302" spans="1:12" ht="12.75" outlineLevel="1" x14ac:dyDescent="0.2">
      <c r="A302" s="143" t="s">
        <v>379</v>
      </c>
      <c r="B302" s="169"/>
      <c r="C302" s="144" t="s">
        <v>207</v>
      </c>
      <c r="D302" s="212" t="str">
        <f t="shared" si="13"/>
        <v xml:space="preserve"> OCH</v>
      </c>
      <c r="E302" s="213" t="s">
        <v>378</v>
      </c>
      <c r="F302" s="140" t="s">
        <v>380</v>
      </c>
      <c r="G302" s="138" t="s">
        <v>371</v>
      </c>
      <c r="H302" s="138">
        <v>50</v>
      </c>
      <c r="I302" s="255">
        <v>46.8</v>
      </c>
      <c r="J302" s="283">
        <f t="shared" si="19"/>
        <v>46.8</v>
      </c>
      <c r="K302" s="290">
        <f>Прайс!J302</f>
        <v>0</v>
      </c>
      <c r="L302" s="290">
        <f t="shared" si="14"/>
        <v>0</v>
      </c>
    </row>
    <row r="303" spans="1:12" ht="12.75" outlineLevel="1" x14ac:dyDescent="0.2">
      <c r="A303" s="143" t="s">
        <v>382</v>
      </c>
      <c r="B303" s="166"/>
      <c r="C303" s="144" t="s">
        <v>207</v>
      </c>
      <c r="D303" s="212" t="str">
        <f t="shared" si="13"/>
        <v xml:space="preserve"> OCH</v>
      </c>
      <c r="E303" s="213" t="s">
        <v>381</v>
      </c>
      <c r="F303" s="140" t="s">
        <v>383</v>
      </c>
      <c r="G303" s="138" t="s">
        <v>371</v>
      </c>
      <c r="H303" s="138">
        <v>50</v>
      </c>
      <c r="I303" s="147">
        <v>49.1</v>
      </c>
      <c r="J303" s="283">
        <f t="shared" si="19"/>
        <v>49.1</v>
      </c>
      <c r="K303" s="290">
        <f>Прайс!J303</f>
        <v>0</v>
      </c>
      <c r="L303" s="290">
        <f t="shared" si="14"/>
        <v>0</v>
      </c>
    </row>
    <row r="304" spans="1:12" ht="12.75" outlineLevel="1" x14ac:dyDescent="0.2">
      <c r="A304" s="184" t="s">
        <v>385</v>
      </c>
      <c r="B304" s="187"/>
      <c r="C304" s="145" t="s">
        <v>207</v>
      </c>
      <c r="D304" s="359" t="str">
        <f t="shared" si="13"/>
        <v xml:space="preserve"> OCH</v>
      </c>
      <c r="E304" s="220" t="s">
        <v>384</v>
      </c>
      <c r="F304" s="186" t="s">
        <v>386</v>
      </c>
      <c r="G304" s="146" t="s">
        <v>371</v>
      </c>
      <c r="H304" s="146">
        <v>50</v>
      </c>
      <c r="I304" s="221">
        <v>75.45</v>
      </c>
      <c r="J304" s="283">
        <f t="shared" si="19"/>
        <v>75.45</v>
      </c>
      <c r="K304" s="290">
        <f>Прайс!J304</f>
        <v>0</v>
      </c>
      <c r="L304" s="290">
        <f>J304*K304</f>
        <v>0</v>
      </c>
    </row>
    <row r="305" spans="1:12" ht="12.75" outlineLevel="1" x14ac:dyDescent="0.2">
      <c r="A305" s="505" t="s">
        <v>1024</v>
      </c>
      <c r="B305" s="506"/>
      <c r="C305" s="506" t="s">
        <v>1022</v>
      </c>
      <c r="D305" s="507" t="str">
        <f t="shared" si="13"/>
        <v xml:space="preserve"> Мі</v>
      </c>
      <c r="E305" s="210" t="s">
        <v>1023</v>
      </c>
      <c r="F305" s="508" t="s">
        <v>1025</v>
      </c>
      <c r="G305" s="146" t="s">
        <v>371</v>
      </c>
      <c r="H305" s="509"/>
      <c r="I305" s="402">
        <v>160</v>
      </c>
      <c r="J305" s="283">
        <f t="shared" si="19"/>
        <v>160</v>
      </c>
      <c r="K305" s="290">
        <f>Прайс!J305</f>
        <v>0</v>
      </c>
      <c r="L305" s="290">
        <f>J305*K305</f>
        <v>0</v>
      </c>
    </row>
    <row r="306" spans="1:12" ht="15.75" x14ac:dyDescent="0.2">
      <c r="A306" s="242"/>
      <c r="B306" s="222" t="s">
        <v>774</v>
      </c>
      <c r="C306" s="243"/>
      <c r="D306" s="248"/>
      <c r="E306" s="244"/>
      <c r="F306" s="245"/>
      <c r="G306" s="246"/>
      <c r="H306" s="246"/>
      <c r="I306" s="366"/>
      <c r="J306" s="367"/>
      <c r="K306" s="292">
        <f>Прайс!J306</f>
        <v>0</v>
      </c>
      <c r="L306" s="292">
        <f t="shared" si="14"/>
        <v>0</v>
      </c>
    </row>
    <row r="307" spans="1:12" ht="12.75" outlineLevel="1" x14ac:dyDescent="0.2">
      <c r="A307" s="235" t="s">
        <v>389</v>
      </c>
      <c r="B307" s="360"/>
      <c r="C307" s="360"/>
      <c r="D307" s="361" t="str">
        <f t="shared" si="13"/>
        <v xml:space="preserve"> </v>
      </c>
      <c r="E307" s="360" t="s">
        <v>388</v>
      </c>
      <c r="F307" s="362" t="s">
        <v>390</v>
      </c>
      <c r="G307" s="235" t="s">
        <v>16</v>
      </c>
      <c r="H307" s="363"/>
      <c r="I307" s="364">
        <v>288.2</v>
      </c>
      <c r="J307" s="365">
        <f t="shared" ref="J307:J327" si="20">ROUND(I307*(100-$J$2)/100, 2)</f>
        <v>288.2</v>
      </c>
      <c r="K307" s="290">
        <f>'Супутні товари'!J6</f>
        <v>0</v>
      </c>
      <c r="L307" s="290">
        <f t="shared" si="14"/>
        <v>0</v>
      </c>
    </row>
    <row r="308" spans="1:12" ht="12.75" outlineLevel="1" x14ac:dyDescent="0.2">
      <c r="A308" s="235"/>
      <c r="B308" s="360"/>
      <c r="C308" s="360"/>
      <c r="D308" s="361"/>
      <c r="E308" s="360" t="s">
        <v>954</v>
      </c>
      <c r="F308" s="362" t="s">
        <v>955</v>
      </c>
      <c r="G308" s="235" t="s">
        <v>16</v>
      </c>
      <c r="H308" s="363"/>
      <c r="I308" s="402">
        <v>80</v>
      </c>
      <c r="J308" s="365">
        <f t="shared" si="20"/>
        <v>80</v>
      </c>
      <c r="K308" s="290">
        <f>'Супутні товари'!J7</f>
        <v>0</v>
      </c>
      <c r="L308" s="290">
        <f t="shared" si="14"/>
        <v>0</v>
      </c>
    </row>
    <row r="309" spans="1:12" ht="12.75" outlineLevel="1" x14ac:dyDescent="0.2">
      <c r="A309" s="228" t="s">
        <v>391</v>
      </c>
      <c r="B309" s="223"/>
      <c r="C309" s="223"/>
      <c r="D309" s="212" t="str">
        <f t="shared" si="13"/>
        <v xml:space="preserve"> </v>
      </c>
      <c r="E309" s="223" t="s">
        <v>770</v>
      </c>
      <c r="F309" s="227" t="s">
        <v>392</v>
      </c>
      <c r="G309" s="228" t="s">
        <v>16</v>
      </c>
      <c r="H309" s="223"/>
      <c r="I309" s="304">
        <v>90</v>
      </c>
      <c r="J309" s="288">
        <f t="shared" si="20"/>
        <v>90</v>
      </c>
      <c r="K309" s="290">
        <f>'Супутні товари'!J8</f>
        <v>0</v>
      </c>
      <c r="L309" s="290">
        <f t="shared" si="14"/>
        <v>0</v>
      </c>
    </row>
    <row r="310" spans="1:12" ht="12.75" outlineLevel="1" x14ac:dyDescent="0.2">
      <c r="A310" s="228" t="s">
        <v>772</v>
      </c>
      <c r="B310" s="223"/>
      <c r="C310" s="223"/>
      <c r="D310" s="212" t="str">
        <f t="shared" si="13"/>
        <v xml:space="preserve"> </v>
      </c>
      <c r="E310" s="223" t="s">
        <v>771</v>
      </c>
      <c r="F310" s="227" t="s">
        <v>771</v>
      </c>
      <c r="G310" s="228" t="s">
        <v>16</v>
      </c>
      <c r="H310" s="223"/>
      <c r="I310" s="221">
        <v>18894</v>
      </c>
      <c r="J310" s="283">
        <f t="shared" si="20"/>
        <v>18894</v>
      </c>
      <c r="K310" s="290">
        <f>'Супутні товари'!J9</f>
        <v>0</v>
      </c>
      <c r="L310" s="290">
        <f t="shared" si="14"/>
        <v>0</v>
      </c>
    </row>
    <row r="311" spans="1:12" ht="12.75" outlineLevel="1" x14ac:dyDescent="0.2">
      <c r="A311" s="231" t="s">
        <v>394</v>
      </c>
      <c r="B311" s="232"/>
      <c r="C311" s="233" t="s">
        <v>45</v>
      </c>
      <c r="D311" s="212" t="str">
        <f t="shared" si="13"/>
        <v xml:space="preserve"> OC</v>
      </c>
      <c r="E311" s="234" t="str">
        <f>'Супутні товари'!D10</f>
        <v xml:space="preserve">Гвинт 4,8 х 22 </v>
      </c>
      <c r="F311" s="227" t="s">
        <v>395</v>
      </c>
      <c r="G311" s="228" t="s">
        <v>396</v>
      </c>
      <c r="H311" s="235"/>
      <c r="I311" s="221">
        <v>64</v>
      </c>
      <c r="J311" s="283">
        <f t="shared" si="20"/>
        <v>64</v>
      </c>
      <c r="K311" s="290">
        <f>'Супутні товари'!J10</f>
        <v>0</v>
      </c>
      <c r="L311" s="290">
        <f t="shared" si="14"/>
        <v>0</v>
      </c>
    </row>
    <row r="312" spans="1:12" ht="12.75" outlineLevel="1" x14ac:dyDescent="0.2">
      <c r="A312" s="225" t="s">
        <v>398</v>
      </c>
      <c r="B312" s="229"/>
      <c r="C312" s="226" t="s">
        <v>45</v>
      </c>
      <c r="D312" s="212" t="str">
        <f t="shared" si="13"/>
        <v xml:space="preserve"> OC</v>
      </c>
      <c r="E312" s="154" t="str">
        <f>'Супутні товари'!D11</f>
        <v>Гвинт 4,8 х 32</v>
      </c>
      <c r="F312" s="227" t="s">
        <v>395</v>
      </c>
      <c r="G312" s="228" t="s">
        <v>396</v>
      </c>
      <c r="H312" s="228"/>
      <c r="I312" s="221">
        <v>72</v>
      </c>
      <c r="J312" s="283">
        <f t="shared" si="20"/>
        <v>72</v>
      </c>
      <c r="K312" s="290">
        <f>'Супутні товари'!J11</f>
        <v>0</v>
      </c>
      <c r="L312" s="290">
        <f t="shared" si="14"/>
        <v>0</v>
      </c>
    </row>
    <row r="313" spans="1:12" ht="12.75" outlineLevel="1" x14ac:dyDescent="0.2">
      <c r="A313" s="225" t="s">
        <v>400</v>
      </c>
      <c r="B313" s="229"/>
      <c r="C313" s="226" t="s">
        <v>45</v>
      </c>
      <c r="D313" s="212" t="str">
        <f t="shared" si="13"/>
        <v xml:space="preserve"> OC</v>
      </c>
      <c r="E313" s="154" t="str">
        <f>'Супутні товари'!D12</f>
        <v xml:space="preserve">Гвинт 4,8 х 38 </v>
      </c>
      <c r="F313" s="227" t="s">
        <v>395</v>
      </c>
      <c r="G313" s="228" t="s">
        <v>396</v>
      </c>
      <c r="H313" s="228"/>
      <c r="I313" s="221">
        <v>75</v>
      </c>
      <c r="J313" s="283">
        <f t="shared" si="20"/>
        <v>75</v>
      </c>
      <c r="K313" s="290">
        <f>'Супутні товари'!J12</f>
        <v>0</v>
      </c>
      <c r="L313" s="290">
        <f t="shared" si="14"/>
        <v>0</v>
      </c>
    </row>
    <row r="314" spans="1:12" ht="12.75" outlineLevel="1" x14ac:dyDescent="0.2">
      <c r="A314" s="225" t="s">
        <v>402</v>
      </c>
      <c r="B314" s="229"/>
      <c r="C314" s="226" t="s">
        <v>45</v>
      </c>
      <c r="D314" s="212" t="str">
        <f t="shared" ref="D314:D316" si="21">B314&amp;" "&amp;C314</f>
        <v xml:space="preserve"> OC</v>
      </c>
      <c r="E314" s="154" t="str">
        <f>'Супутні товари'!D13</f>
        <v xml:space="preserve">Гвинт 4,8 х 50 </v>
      </c>
      <c r="F314" s="227" t="s">
        <v>395</v>
      </c>
      <c r="G314" s="228" t="s">
        <v>396</v>
      </c>
      <c r="H314" s="228"/>
      <c r="I314" s="221">
        <v>87</v>
      </c>
      <c r="J314" s="283">
        <f t="shared" si="20"/>
        <v>87</v>
      </c>
      <c r="K314" s="290">
        <f>'Супутні товари'!J13</f>
        <v>0</v>
      </c>
      <c r="L314" s="290">
        <f t="shared" ref="L314:L325" si="22">J314*K314</f>
        <v>0</v>
      </c>
    </row>
    <row r="315" spans="1:12" ht="12.75" outlineLevel="1" x14ac:dyDescent="0.2">
      <c r="A315" s="225" t="s">
        <v>404</v>
      </c>
      <c r="B315" s="229"/>
      <c r="C315" s="226"/>
      <c r="D315" s="212" t="str">
        <f t="shared" si="21"/>
        <v xml:space="preserve"> </v>
      </c>
      <c r="E315" s="154" t="str">
        <f>'Супутні товари'!D14</f>
        <v>Шайба з гумовою прокладкою</v>
      </c>
      <c r="F315" s="227" t="s">
        <v>405</v>
      </c>
      <c r="G315" s="228" t="s">
        <v>396</v>
      </c>
      <c r="H315" s="236"/>
      <c r="I315" s="221">
        <v>38</v>
      </c>
      <c r="J315" s="283">
        <f t="shared" si="20"/>
        <v>38</v>
      </c>
      <c r="K315" s="290">
        <f>'Супутні товари'!J14</f>
        <v>0</v>
      </c>
      <c r="L315" s="290">
        <f t="shared" si="22"/>
        <v>0</v>
      </c>
    </row>
    <row r="316" spans="1:12" ht="12.75" outlineLevel="1" x14ac:dyDescent="0.2">
      <c r="A316" s="412" t="s">
        <v>407</v>
      </c>
      <c r="B316" s="413"/>
      <c r="C316" s="414"/>
      <c r="D316" s="359" t="str">
        <f t="shared" si="21"/>
        <v xml:space="preserve"> </v>
      </c>
      <c r="E316" s="415" t="str">
        <f>'Супутні товари'!D15</f>
        <v>Герметик AQUAFIX</v>
      </c>
      <c r="F316" s="416" t="s">
        <v>408</v>
      </c>
      <c r="G316" s="236" t="s">
        <v>16</v>
      </c>
      <c r="H316" s="236"/>
      <c r="I316" s="417">
        <v>245</v>
      </c>
      <c r="J316" s="289">
        <f t="shared" si="20"/>
        <v>245</v>
      </c>
      <c r="K316" s="290">
        <f>'Супутні товари'!J15</f>
        <v>0</v>
      </c>
      <c r="L316" s="290">
        <f t="shared" si="22"/>
        <v>0</v>
      </c>
    </row>
    <row r="317" spans="1:12" ht="12.75" outlineLevel="1" x14ac:dyDescent="0.2">
      <c r="A317" s="225"/>
      <c r="B317" s="229"/>
      <c r="C317" s="254" t="s">
        <v>36</v>
      </c>
      <c r="D317" s="418" t="s">
        <v>45</v>
      </c>
      <c r="E317" s="154" t="s">
        <v>966</v>
      </c>
      <c r="F317" s="227" t="s">
        <v>969</v>
      </c>
      <c r="G317" s="228" t="s">
        <v>16</v>
      </c>
      <c r="H317" s="228"/>
      <c r="I317" s="230">
        <v>649</v>
      </c>
      <c r="J317" s="289">
        <f t="shared" si="20"/>
        <v>649</v>
      </c>
      <c r="K317" s="290">
        <f>Прайс!J307</f>
        <v>0</v>
      </c>
      <c r="L317" s="290">
        <f t="shared" si="22"/>
        <v>0</v>
      </c>
    </row>
    <row r="318" spans="1:12" ht="12.75" outlineLevel="1" x14ac:dyDescent="0.2">
      <c r="A318" s="225"/>
      <c r="B318" s="229"/>
      <c r="C318" s="254" t="s">
        <v>36</v>
      </c>
      <c r="D318" s="418" t="s">
        <v>45</v>
      </c>
      <c r="E318" s="154" t="s">
        <v>965</v>
      </c>
      <c r="F318" s="227" t="s">
        <v>968</v>
      </c>
      <c r="G318" s="228" t="s">
        <v>16</v>
      </c>
      <c r="H318" s="228"/>
      <c r="I318" s="230">
        <v>899</v>
      </c>
      <c r="J318" s="289">
        <f t="shared" si="20"/>
        <v>899</v>
      </c>
      <c r="K318" s="290">
        <f>Прайс!J308</f>
        <v>0</v>
      </c>
      <c r="L318" s="290">
        <f t="shared" si="22"/>
        <v>0</v>
      </c>
    </row>
    <row r="319" spans="1:12" ht="12.75" outlineLevel="1" x14ac:dyDescent="0.2">
      <c r="A319" s="225"/>
      <c r="B319" s="229"/>
      <c r="C319" s="254" t="s">
        <v>36</v>
      </c>
      <c r="D319" s="418" t="s">
        <v>45</v>
      </c>
      <c r="E319" s="154" t="s">
        <v>964</v>
      </c>
      <c r="F319" s="227" t="s">
        <v>967</v>
      </c>
      <c r="G319" s="228" t="s">
        <v>16</v>
      </c>
      <c r="H319" s="228"/>
      <c r="I319" s="230">
        <v>1150</v>
      </c>
      <c r="J319" s="289">
        <f t="shared" si="20"/>
        <v>1150</v>
      </c>
      <c r="K319" s="290">
        <f>Прайс!J309</f>
        <v>0</v>
      </c>
      <c r="L319" s="290">
        <f t="shared" si="22"/>
        <v>0</v>
      </c>
    </row>
    <row r="320" spans="1:12" ht="12.75" outlineLevel="1" x14ac:dyDescent="0.2">
      <c r="A320" s="225"/>
      <c r="B320" s="229"/>
      <c r="C320" s="254" t="s">
        <v>36</v>
      </c>
      <c r="D320" s="418" t="s">
        <v>45</v>
      </c>
      <c r="E320" s="154" t="s">
        <v>961</v>
      </c>
      <c r="F320" s="227" t="s">
        <v>962</v>
      </c>
      <c r="G320" s="228" t="s">
        <v>16</v>
      </c>
      <c r="H320" s="228"/>
      <c r="I320" s="230">
        <v>1500</v>
      </c>
      <c r="J320" s="289">
        <f t="shared" si="20"/>
        <v>1500</v>
      </c>
      <c r="K320" s="290">
        <f>Прайс!J310</f>
        <v>0</v>
      </c>
      <c r="L320" s="290">
        <f t="shared" si="22"/>
        <v>0</v>
      </c>
    </row>
    <row r="321" spans="1:12" ht="12.75" customHeight="1" x14ac:dyDescent="0.2">
      <c r="A321" s="223"/>
      <c r="B321" s="229"/>
      <c r="C321" s="254" t="s">
        <v>36</v>
      </c>
      <c r="D321" s="418" t="s">
        <v>45</v>
      </c>
      <c r="E321" s="154" t="s">
        <v>958</v>
      </c>
      <c r="F321" s="227" t="s">
        <v>957</v>
      </c>
      <c r="G321" s="228" t="s">
        <v>16</v>
      </c>
      <c r="H321" s="229"/>
      <c r="I321" s="419">
        <v>1700</v>
      </c>
      <c r="J321" s="289">
        <f t="shared" si="20"/>
        <v>1700</v>
      </c>
      <c r="K321" s="290">
        <f>Прайс!J311</f>
        <v>0</v>
      </c>
      <c r="L321" s="290">
        <f t="shared" si="22"/>
        <v>0</v>
      </c>
    </row>
    <row r="322" spans="1:12" ht="12.75" customHeight="1" x14ac:dyDescent="0.2">
      <c r="A322" s="223"/>
      <c r="B322" s="229"/>
      <c r="C322" s="254" t="s">
        <v>36</v>
      </c>
      <c r="D322" s="418" t="s">
        <v>45</v>
      </c>
      <c r="E322" s="154" t="s">
        <v>959</v>
      </c>
      <c r="F322" s="223" t="s">
        <v>963</v>
      </c>
      <c r="G322" s="228" t="s">
        <v>16</v>
      </c>
      <c r="H322" s="229"/>
      <c r="I322" s="419">
        <v>2900</v>
      </c>
      <c r="J322" s="289">
        <f t="shared" si="20"/>
        <v>2900</v>
      </c>
      <c r="K322" s="290">
        <f>Прайс!J312</f>
        <v>0</v>
      </c>
      <c r="L322" s="290">
        <f t="shared" si="22"/>
        <v>0</v>
      </c>
    </row>
    <row r="323" spans="1:12" ht="12.75" customHeight="1" x14ac:dyDescent="0.2">
      <c r="A323" s="223"/>
      <c r="B323" s="229"/>
      <c r="C323" s="229"/>
      <c r="D323" s="229"/>
      <c r="E323" s="154"/>
      <c r="F323" s="223"/>
      <c r="G323" s="236" t="s">
        <v>16</v>
      </c>
      <c r="H323" s="130"/>
      <c r="I323" s="419"/>
      <c r="J323" s="289"/>
      <c r="K323" s="290">
        <f>Прайс!J313</f>
        <v>0</v>
      </c>
      <c r="L323" s="290">
        <f t="shared" si="22"/>
        <v>0</v>
      </c>
    </row>
    <row r="324" spans="1:12" ht="12.75" customHeight="1" x14ac:dyDescent="0.2">
      <c r="A324" s="223"/>
      <c r="B324" s="229"/>
      <c r="C324" s="229" t="s">
        <v>200</v>
      </c>
      <c r="D324" s="229" t="s">
        <v>200</v>
      </c>
      <c r="E324" s="154" t="s">
        <v>965</v>
      </c>
      <c r="F324" s="223"/>
      <c r="G324" s="228" t="s">
        <v>16</v>
      </c>
      <c r="H324" s="229"/>
      <c r="I324" s="419">
        <v>2000</v>
      </c>
      <c r="J324" s="289">
        <f t="shared" si="20"/>
        <v>2000</v>
      </c>
      <c r="K324" s="290">
        <f>Прайс!J314</f>
        <v>0</v>
      </c>
      <c r="L324" s="290">
        <f t="shared" si="22"/>
        <v>0</v>
      </c>
    </row>
    <row r="325" spans="1:12" ht="12.75" customHeight="1" x14ac:dyDescent="0.2">
      <c r="A325" s="223"/>
      <c r="B325" s="229"/>
      <c r="C325" s="229" t="s">
        <v>200</v>
      </c>
      <c r="D325" s="229" t="s">
        <v>200</v>
      </c>
      <c r="E325" s="154" t="s">
        <v>964</v>
      </c>
      <c r="F325" s="223"/>
      <c r="G325" s="228" t="s">
        <v>16</v>
      </c>
      <c r="H325" s="229"/>
      <c r="I325" s="419">
        <v>2500</v>
      </c>
      <c r="J325" s="289">
        <f t="shared" si="20"/>
        <v>2500</v>
      </c>
      <c r="K325" s="290">
        <f>Прайс!J315</f>
        <v>0</v>
      </c>
      <c r="L325" s="290">
        <f t="shared" si="22"/>
        <v>0</v>
      </c>
    </row>
    <row r="326" spans="1:12" ht="12.75" customHeight="1" x14ac:dyDescent="0.2">
      <c r="A326" s="223"/>
      <c r="B326" s="229"/>
      <c r="C326" s="229" t="s">
        <v>200</v>
      </c>
      <c r="D326" s="229" t="s">
        <v>200</v>
      </c>
      <c r="E326" s="154" t="s">
        <v>961</v>
      </c>
      <c r="F326" s="223"/>
      <c r="G326" s="228" t="s">
        <v>16</v>
      </c>
      <c r="H326" s="229"/>
      <c r="I326" s="419">
        <v>3000</v>
      </c>
      <c r="J326" s="289">
        <f t="shared" si="20"/>
        <v>3000</v>
      </c>
      <c r="K326" s="290">
        <f>Прайс!J316</f>
        <v>0</v>
      </c>
      <c r="L326" s="290">
        <f t="shared" ref="L326:L355" si="23">J326*K326</f>
        <v>0</v>
      </c>
    </row>
    <row r="327" spans="1:12" ht="12.75" customHeight="1" x14ac:dyDescent="0.2">
      <c r="A327" s="223"/>
      <c r="B327" s="229"/>
      <c r="C327" s="229" t="s">
        <v>200</v>
      </c>
      <c r="D327" s="229" t="s">
        <v>200</v>
      </c>
      <c r="E327" s="154" t="s">
        <v>958</v>
      </c>
      <c r="F327" s="223"/>
      <c r="G327" s="228" t="s">
        <v>16</v>
      </c>
      <c r="H327" s="229"/>
      <c r="I327" s="419">
        <v>3500</v>
      </c>
      <c r="J327" s="289">
        <f t="shared" si="20"/>
        <v>3500</v>
      </c>
      <c r="K327" s="290">
        <f>Прайс!J317</f>
        <v>0</v>
      </c>
      <c r="L327" s="290">
        <f t="shared" si="23"/>
        <v>0</v>
      </c>
    </row>
    <row r="328" spans="1:12" ht="12.75" customHeight="1" x14ac:dyDescent="0.2">
      <c r="A328" s="156"/>
      <c r="B328" s="130"/>
      <c r="C328" s="130" t="s">
        <v>200</v>
      </c>
      <c r="D328" s="130" t="s">
        <v>200</v>
      </c>
      <c r="E328" s="210"/>
      <c r="F328" s="156"/>
      <c r="G328" s="235" t="s">
        <v>16</v>
      </c>
      <c r="H328" s="130"/>
      <c r="J328" s="130"/>
      <c r="K328" s="290">
        <f>Прайс!J330</f>
        <v>0</v>
      </c>
      <c r="L328" s="290">
        <f t="shared" si="23"/>
        <v>0</v>
      </c>
    </row>
    <row r="329" spans="1:12" ht="12.75" customHeight="1" x14ac:dyDescent="0.2">
      <c r="B329" s="151"/>
      <c r="C329" s="151"/>
      <c r="D329" s="151"/>
      <c r="F329" s="153"/>
      <c r="H329" s="151"/>
      <c r="J329" s="130"/>
      <c r="K329" s="290">
        <f>Прайс!J331</f>
        <v>0</v>
      </c>
      <c r="L329" s="290">
        <f t="shared" si="23"/>
        <v>0</v>
      </c>
    </row>
    <row r="330" spans="1:12" ht="12.75" customHeight="1" x14ac:dyDescent="0.2">
      <c r="B330" s="151"/>
      <c r="C330" s="151"/>
      <c r="D330" s="151"/>
      <c r="F330" s="153"/>
      <c r="H330" s="151"/>
      <c r="J330" s="130"/>
      <c r="K330" s="290">
        <f>Прайс!J332</f>
        <v>0</v>
      </c>
      <c r="L330" s="290">
        <f t="shared" si="23"/>
        <v>0</v>
      </c>
    </row>
    <row r="331" spans="1:12" ht="12.75" customHeight="1" x14ac:dyDescent="0.2">
      <c r="B331" s="151"/>
      <c r="C331" s="151"/>
      <c r="D331" s="151"/>
      <c r="G331" s="151"/>
      <c r="H331" s="151"/>
      <c r="J331" s="130"/>
      <c r="K331" s="290">
        <f>Прайс!J333</f>
        <v>0</v>
      </c>
      <c r="L331" s="290">
        <f t="shared" si="23"/>
        <v>0</v>
      </c>
    </row>
    <row r="332" spans="1:12" ht="12.75" customHeight="1" x14ac:dyDescent="0.2">
      <c r="B332" s="151"/>
      <c r="C332" s="151"/>
      <c r="D332" s="151"/>
      <c r="G332" s="151"/>
      <c r="H332" s="151"/>
      <c r="J332" s="130"/>
      <c r="K332" s="290">
        <f>Прайс!J334</f>
        <v>0</v>
      </c>
      <c r="L332" s="290">
        <f t="shared" si="23"/>
        <v>0</v>
      </c>
    </row>
    <row r="333" spans="1:12" ht="12.75" customHeight="1" x14ac:dyDescent="0.2">
      <c r="B333" s="151"/>
      <c r="C333" s="151"/>
      <c r="D333" s="151"/>
      <c r="G333" s="151"/>
      <c r="H333" s="151"/>
      <c r="J333" s="130"/>
      <c r="K333" s="290">
        <f>Прайс!J335</f>
        <v>0</v>
      </c>
      <c r="L333" s="290">
        <f t="shared" si="23"/>
        <v>0</v>
      </c>
    </row>
    <row r="334" spans="1:12" ht="12.75" customHeight="1" x14ac:dyDescent="0.2">
      <c r="B334" s="151"/>
      <c r="C334" s="151"/>
      <c r="D334" s="151"/>
      <c r="G334" s="151"/>
      <c r="H334" s="151"/>
      <c r="J334" s="130"/>
      <c r="K334" s="290">
        <f>Прайс!J336</f>
        <v>0</v>
      </c>
      <c r="L334" s="290">
        <f t="shared" si="23"/>
        <v>0</v>
      </c>
    </row>
    <row r="335" spans="1:12" ht="12.75" customHeight="1" x14ac:dyDescent="0.2">
      <c r="B335" s="151"/>
      <c r="C335" s="151"/>
      <c r="D335" s="151"/>
      <c r="G335" s="151"/>
      <c r="H335" s="151"/>
      <c r="J335" s="130"/>
      <c r="K335" s="290">
        <f>Прайс!J337</f>
        <v>0</v>
      </c>
      <c r="L335" s="290">
        <f t="shared" si="23"/>
        <v>0</v>
      </c>
    </row>
    <row r="336" spans="1:12" ht="12.75" customHeight="1" x14ac:dyDescent="0.2">
      <c r="B336" s="151"/>
      <c r="C336" s="151"/>
      <c r="D336" s="151"/>
      <c r="G336" s="151"/>
      <c r="H336" s="151"/>
      <c r="J336" s="130"/>
      <c r="K336" s="290">
        <f>Прайс!J338</f>
        <v>0</v>
      </c>
      <c r="L336" s="290">
        <f t="shared" si="23"/>
        <v>0</v>
      </c>
    </row>
    <row r="337" spans="2:12" ht="12.75" customHeight="1" x14ac:dyDescent="0.2">
      <c r="B337" s="151"/>
      <c r="C337" s="151"/>
      <c r="D337" s="151"/>
      <c r="G337" s="151"/>
      <c r="H337" s="151"/>
      <c r="J337" s="130"/>
      <c r="K337" s="290">
        <f>Прайс!J339</f>
        <v>0</v>
      </c>
      <c r="L337" s="290">
        <f t="shared" si="23"/>
        <v>0</v>
      </c>
    </row>
    <row r="338" spans="2:12" ht="12.75" customHeight="1" x14ac:dyDescent="0.2">
      <c r="B338" s="151"/>
      <c r="C338" s="151"/>
      <c r="D338" s="151"/>
      <c r="G338" s="151"/>
      <c r="H338" s="151"/>
      <c r="J338" s="130"/>
      <c r="K338" s="290">
        <f>Прайс!J340</f>
        <v>0</v>
      </c>
      <c r="L338" s="290">
        <f t="shared" si="23"/>
        <v>0</v>
      </c>
    </row>
    <row r="339" spans="2:12" ht="12.75" customHeight="1" x14ac:dyDescent="0.2">
      <c r="B339" s="151"/>
      <c r="C339" s="151"/>
      <c r="D339" s="151"/>
      <c r="G339" s="151"/>
      <c r="H339" s="151"/>
      <c r="J339" s="130"/>
      <c r="K339" s="290">
        <f>Прайс!J341</f>
        <v>0</v>
      </c>
      <c r="L339" s="290">
        <f t="shared" si="23"/>
        <v>0</v>
      </c>
    </row>
    <row r="340" spans="2:12" ht="12.75" customHeight="1" x14ac:dyDescent="0.2">
      <c r="B340" s="151"/>
      <c r="C340" s="151"/>
      <c r="D340" s="151"/>
      <c r="G340" s="151"/>
      <c r="H340" s="151"/>
      <c r="J340" s="130"/>
      <c r="K340" s="290">
        <f>Прайс!J342</f>
        <v>0</v>
      </c>
      <c r="L340" s="290">
        <f t="shared" si="23"/>
        <v>0</v>
      </c>
    </row>
    <row r="341" spans="2:12" ht="12.75" customHeight="1" x14ac:dyDescent="0.2">
      <c r="B341" s="151"/>
      <c r="C341" s="151"/>
      <c r="D341" s="151"/>
      <c r="G341" s="151"/>
      <c r="H341" s="151"/>
      <c r="J341" s="130"/>
      <c r="K341" s="290">
        <f>Прайс!J343</f>
        <v>0</v>
      </c>
      <c r="L341" s="290">
        <f t="shared" si="23"/>
        <v>0</v>
      </c>
    </row>
    <row r="342" spans="2:12" ht="12.75" customHeight="1" x14ac:dyDescent="0.2">
      <c r="B342" s="151"/>
      <c r="C342" s="151"/>
      <c r="D342" s="151"/>
      <c r="G342" s="151"/>
      <c r="H342" s="151"/>
      <c r="J342" s="130"/>
      <c r="K342" s="290">
        <f>Прайс!J344</f>
        <v>0</v>
      </c>
      <c r="L342" s="290">
        <f t="shared" si="23"/>
        <v>0</v>
      </c>
    </row>
    <row r="343" spans="2:12" ht="12.75" customHeight="1" x14ac:dyDescent="0.2">
      <c r="B343" s="151"/>
      <c r="C343" s="151"/>
      <c r="D343" s="151"/>
      <c r="G343" s="151"/>
      <c r="H343" s="151"/>
      <c r="J343" s="130"/>
      <c r="K343" s="290">
        <f>Прайс!J345</f>
        <v>0</v>
      </c>
      <c r="L343" s="290">
        <f t="shared" si="23"/>
        <v>0</v>
      </c>
    </row>
    <row r="344" spans="2:12" ht="12.75" customHeight="1" x14ac:dyDescent="0.2">
      <c r="B344" s="151"/>
      <c r="C344" s="151"/>
      <c r="D344" s="151"/>
      <c r="G344" s="151"/>
      <c r="H344" s="151"/>
      <c r="J344" s="130"/>
      <c r="K344" s="290">
        <f>Прайс!J346</f>
        <v>0</v>
      </c>
      <c r="L344" s="290">
        <f t="shared" si="23"/>
        <v>0</v>
      </c>
    </row>
    <row r="345" spans="2:12" ht="12.75" customHeight="1" x14ac:dyDescent="0.2">
      <c r="B345" s="151"/>
      <c r="C345" s="151"/>
      <c r="D345" s="151"/>
      <c r="G345" s="151"/>
      <c r="H345" s="151"/>
      <c r="J345" s="130"/>
      <c r="K345" s="290">
        <f>Прайс!J347</f>
        <v>0</v>
      </c>
      <c r="L345" s="290">
        <f t="shared" si="23"/>
        <v>0</v>
      </c>
    </row>
    <row r="346" spans="2:12" ht="12.75" customHeight="1" x14ac:dyDescent="0.2">
      <c r="B346" s="151"/>
      <c r="C346" s="151"/>
      <c r="D346" s="151"/>
      <c r="G346" s="151"/>
      <c r="H346" s="151"/>
      <c r="J346" s="130"/>
      <c r="K346" s="290">
        <f>Прайс!J348</f>
        <v>0</v>
      </c>
      <c r="L346" s="290">
        <f t="shared" si="23"/>
        <v>0</v>
      </c>
    </row>
    <row r="347" spans="2:12" ht="12.75" customHeight="1" x14ac:dyDescent="0.2">
      <c r="B347" s="151"/>
      <c r="C347" s="151"/>
      <c r="D347" s="151"/>
      <c r="G347" s="151"/>
      <c r="H347" s="151"/>
      <c r="J347" s="130"/>
      <c r="K347" s="290">
        <f>Прайс!J349</f>
        <v>0</v>
      </c>
      <c r="L347" s="290">
        <f t="shared" si="23"/>
        <v>0</v>
      </c>
    </row>
    <row r="348" spans="2:12" ht="12.75" customHeight="1" x14ac:dyDescent="0.2">
      <c r="B348" s="151"/>
      <c r="C348" s="151"/>
      <c r="D348" s="151"/>
      <c r="G348" s="151"/>
      <c r="H348" s="151"/>
      <c r="J348" s="130"/>
      <c r="K348" s="290">
        <f>Прайс!J350</f>
        <v>0</v>
      </c>
      <c r="L348" s="290">
        <f t="shared" si="23"/>
        <v>0</v>
      </c>
    </row>
    <row r="349" spans="2:12" ht="12.75" customHeight="1" x14ac:dyDescent="0.2">
      <c r="B349" s="151"/>
      <c r="C349" s="151"/>
      <c r="D349" s="151"/>
      <c r="G349" s="151"/>
      <c r="H349" s="151"/>
      <c r="J349" s="130"/>
      <c r="K349" s="290">
        <f>Прайс!J351</f>
        <v>0</v>
      </c>
      <c r="L349" s="290">
        <f t="shared" si="23"/>
        <v>0</v>
      </c>
    </row>
    <row r="350" spans="2:12" ht="12.75" customHeight="1" x14ac:dyDescent="0.2">
      <c r="B350" s="151"/>
      <c r="C350" s="151"/>
      <c r="D350" s="151"/>
      <c r="G350" s="151"/>
      <c r="H350" s="151"/>
      <c r="J350" s="130"/>
      <c r="K350" s="290">
        <f>Прайс!J352</f>
        <v>0</v>
      </c>
      <c r="L350" s="290">
        <f t="shared" si="23"/>
        <v>0</v>
      </c>
    </row>
    <row r="351" spans="2:12" ht="12.75" customHeight="1" x14ac:dyDescent="0.2">
      <c r="B351" s="151"/>
      <c r="C351" s="151"/>
      <c r="D351" s="151"/>
      <c r="G351" s="151"/>
      <c r="H351" s="151"/>
      <c r="J351" s="130"/>
      <c r="K351" s="290">
        <f>Прайс!J353</f>
        <v>0</v>
      </c>
      <c r="L351" s="290">
        <f t="shared" si="23"/>
        <v>0</v>
      </c>
    </row>
    <row r="352" spans="2:12" ht="12.75" customHeight="1" x14ac:dyDescent="0.2">
      <c r="B352" s="151"/>
      <c r="C352" s="151"/>
      <c r="D352" s="151"/>
      <c r="G352" s="151"/>
      <c r="H352" s="151"/>
      <c r="J352" s="130"/>
      <c r="K352" s="290">
        <f>Прайс!J354</f>
        <v>0</v>
      </c>
      <c r="L352" s="290">
        <f t="shared" si="23"/>
        <v>0</v>
      </c>
    </row>
    <row r="353" spans="2:12" ht="12.75" customHeight="1" x14ac:dyDescent="0.2">
      <c r="B353" s="151"/>
      <c r="C353" s="151"/>
      <c r="D353" s="151"/>
      <c r="G353" s="151"/>
      <c r="H353" s="151"/>
      <c r="J353" s="130"/>
      <c r="K353" s="290">
        <f>Прайс!J355</f>
        <v>0</v>
      </c>
      <c r="L353" s="290">
        <f t="shared" si="23"/>
        <v>0</v>
      </c>
    </row>
    <row r="354" spans="2:12" ht="12.75" customHeight="1" x14ac:dyDescent="0.2">
      <c r="B354" s="151"/>
      <c r="C354" s="151"/>
      <c r="D354" s="151"/>
      <c r="G354" s="151"/>
      <c r="H354" s="151"/>
      <c r="J354" s="130"/>
      <c r="K354" s="290">
        <f>Прайс!J356</f>
        <v>0</v>
      </c>
      <c r="L354" s="290">
        <f t="shared" si="23"/>
        <v>0</v>
      </c>
    </row>
    <row r="355" spans="2:12" ht="12.75" customHeight="1" x14ac:dyDescent="0.2">
      <c r="B355" s="151"/>
      <c r="C355" s="151"/>
      <c r="D355" s="151"/>
      <c r="G355" s="151"/>
      <c r="H355" s="151"/>
      <c r="J355" s="130"/>
      <c r="K355" s="290">
        <f>Прайс!J357</f>
        <v>0</v>
      </c>
      <c r="L355" s="290">
        <f t="shared" si="23"/>
        <v>0</v>
      </c>
    </row>
    <row r="356" spans="2:12" ht="12.75" customHeight="1" x14ac:dyDescent="0.2">
      <c r="E356" s="153"/>
      <c r="F356" s="153"/>
      <c r="I356" s="153"/>
    </row>
    <row r="357" spans="2:12" ht="12.75" customHeight="1" x14ac:dyDescent="0.2">
      <c r="E357" s="153"/>
      <c r="F357" s="153"/>
      <c r="I357" s="153"/>
    </row>
    <row r="358" spans="2:12" ht="12.75" customHeight="1" x14ac:dyDescent="0.2">
      <c r="E358" s="153"/>
      <c r="F358" s="153"/>
      <c r="I358" s="153"/>
    </row>
    <row r="359" spans="2:12" ht="12.75" customHeight="1" x14ac:dyDescent="0.2">
      <c r="E359" s="153"/>
      <c r="F359" s="153"/>
      <c r="I359" s="153"/>
    </row>
    <row r="360" spans="2:12" ht="12.75" customHeight="1" x14ac:dyDescent="0.2">
      <c r="E360" s="153"/>
      <c r="F360" s="153"/>
      <c r="I360" s="153"/>
    </row>
    <row r="361" spans="2:12" ht="12.75" customHeight="1" x14ac:dyDescent="0.2">
      <c r="E361" s="153"/>
      <c r="F361" s="153"/>
      <c r="I361" s="153"/>
    </row>
    <row r="362" spans="2:12" ht="12.75" customHeight="1" x14ac:dyDescent="0.2">
      <c r="E362" s="153"/>
      <c r="F362" s="153"/>
      <c r="I362" s="153"/>
    </row>
    <row r="363" spans="2:12" ht="12.75" customHeight="1" x14ac:dyDescent="0.2">
      <c r="E363" s="153"/>
      <c r="F363" s="153"/>
      <c r="I363" s="153"/>
    </row>
    <row r="364" spans="2:12" ht="12.75" customHeight="1" x14ac:dyDescent="0.2">
      <c r="E364" s="153"/>
      <c r="F364" s="153"/>
      <c r="I364" s="153"/>
    </row>
    <row r="365" spans="2:12" ht="12.75" customHeight="1" x14ac:dyDescent="0.2">
      <c r="E365" s="153"/>
      <c r="F365" s="153"/>
      <c r="I365" s="153"/>
    </row>
    <row r="366" spans="2:12" ht="12.75" customHeight="1" x14ac:dyDescent="0.2">
      <c r="E366" s="153"/>
      <c r="F366" s="153"/>
      <c r="I366" s="153"/>
    </row>
    <row r="367" spans="2:12" ht="12.75" customHeight="1" x14ac:dyDescent="0.2">
      <c r="E367" s="153"/>
      <c r="F367" s="153"/>
      <c r="I367" s="153"/>
    </row>
    <row r="368" spans="2:12" ht="15" customHeight="1" x14ac:dyDescent="0.2">
      <c r="E368" s="153"/>
      <c r="F368" s="153"/>
      <c r="I368" s="153"/>
    </row>
  </sheetData>
  <sheetProtection algorithmName="SHA-512" hashValue="90g8r71T01+hKtFsLipQA/7hv1cLRP2gjtRMOGvmLjtzf7ff4yyZI2XGJXB7+JfM/AxH4F7FSe664ha4k+WHig==" saltValue="m6ktUp18IpZ4e4A8HqCz4Q==" spinCount="100000" sheet="1" selectLockedCells="1" selectUnlockedCells="1"/>
  <autoFilter ref="A4:L4" xr:uid="{00000000-0009-0000-0000-000002000000}"/>
  <mergeCells count="3">
    <mergeCell ref="F1:F3"/>
    <mergeCell ref="I1:J1"/>
    <mergeCell ref="A267:L267"/>
  </mergeCells>
  <phoneticPr fontId="45" type="noConversion"/>
  <conditionalFormatting sqref="K255:L260 K262:L266 K118:L169 K171:L181 K307:L355 K65:L116 K183:L253 K6:L63 K284:L305 K268:L282">
    <cfRule type="cellIs" dxfId="0" priority="1" operator="greaterThan">
      <formula>0</formula>
    </cfRule>
  </conditionalFormatting>
  <pageMargins left="0.70866141732283472" right="0.70866141732283472" top="0.51181102362204722" bottom="0.51181102362204722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theme="3" tint="0.59999389629810485"/>
    <outlinePr showOutlineSymbols="0"/>
    <pageSetUpPr fitToPage="1"/>
  </sheetPr>
  <dimension ref="A1:P100"/>
  <sheetViews>
    <sheetView showGridLines="0" showOutlineSymbols="0" workbookViewId="0">
      <selection activeCell="B9" sqref="B9"/>
    </sheetView>
  </sheetViews>
  <sheetFormatPr defaultColWidth="14.42578125" defaultRowHeight="15" customHeight="1" x14ac:dyDescent="0.25"/>
  <cols>
    <col min="1" max="1" width="11.7109375" customWidth="1"/>
    <col min="2" max="2" width="36.28515625" customWidth="1"/>
    <col min="3" max="3" width="8.5703125" customWidth="1"/>
    <col min="4" max="4" width="13.28515625" customWidth="1"/>
    <col min="5" max="6" width="11.140625" customWidth="1"/>
    <col min="7" max="7" width="11" customWidth="1"/>
    <col min="8" max="11" width="8.7109375" customWidth="1"/>
  </cols>
  <sheetData>
    <row r="1" spans="1:16" ht="26.25" customHeight="1" x14ac:dyDescent="0.25">
      <c r="A1" s="829" t="s">
        <v>849</v>
      </c>
      <c r="B1" s="829"/>
      <c r="C1" s="829"/>
      <c r="D1" s="2"/>
      <c r="E1" s="2"/>
      <c r="F1" s="831">
        <f ca="1">TODAY()</f>
        <v>44155</v>
      </c>
      <c r="G1" s="831"/>
      <c r="H1" s="280"/>
      <c r="I1" s="280"/>
      <c r="J1" s="280"/>
      <c r="K1" s="280"/>
      <c r="L1" s="280"/>
      <c r="M1" s="280"/>
      <c r="N1" s="280"/>
      <c r="O1" s="280"/>
      <c r="P1" s="280"/>
    </row>
    <row r="2" spans="1:16" ht="22.5" customHeight="1" x14ac:dyDescent="0.25">
      <c r="A2" s="830" t="s">
        <v>778</v>
      </c>
      <c r="B2" s="830"/>
      <c r="C2" s="830"/>
      <c r="D2" s="2"/>
      <c r="E2" s="18"/>
      <c r="F2" s="457" t="s">
        <v>779</v>
      </c>
      <c r="G2" s="458">
        <f>SUM(G5:G36)</f>
        <v>0</v>
      </c>
      <c r="H2" s="373"/>
      <c r="I2" s="280" t="str">
        <f>IFERROR(INDEX('Прайс повний'!J$1:J$325,SMALL(IF('Прайс повний'!$J$5:$J$326,ROW('Прайс повний'!$J$5:$J$326)),ROW(M1))),"")</f>
        <v/>
      </c>
      <c r="J2" s="280"/>
      <c r="K2" s="280"/>
      <c r="L2" s="280"/>
      <c r="M2" s="280"/>
      <c r="N2" s="280"/>
      <c r="O2" s="280"/>
      <c r="P2" s="280"/>
    </row>
    <row r="3" spans="1:16" ht="21.75" customHeight="1" thickBot="1" x14ac:dyDescent="0.3">
      <c r="A3" s="830"/>
      <c r="B3" s="830"/>
      <c r="C3" s="830"/>
      <c r="D3" s="456"/>
      <c r="E3" s="456"/>
      <c r="F3" s="459" t="s">
        <v>780</v>
      </c>
      <c r="G3" s="460">
        <f>G2/6</f>
        <v>0</v>
      </c>
      <c r="I3" s="280"/>
      <c r="J3" s="280"/>
      <c r="K3" s="280"/>
      <c r="L3" s="280"/>
      <c r="M3" s="280"/>
      <c r="N3" s="280"/>
      <c r="O3" s="280"/>
      <c r="P3" s="280"/>
    </row>
    <row r="4" spans="1:16" ht="34.5" customHeight="1" thickBot="1" x14ac:dyDescent="0.3">
      <c r="A4" s="654" t="s">
        <v>775</v>
      </c>
      <c r="B4" s="655" t="s">
        <v>3</v>
      </c>
      <c r="C4" s="655" t="s">
        <v>4</v>
      </c>
      <c r="D4" s="655" t="s">
        <v>781</v>
      </c>
      <c r="E4" s="656" t="s">
        <v>782</v>
      </c>
      <c r="F4" s="655" t="s">
        <v>783</v>
      </c>
      <c r="G4" s="657" t="s">
        <v>784</v>
      </c>
      <c r="H4" s="20"/>
      <c r="I4" s="281"/>
      <c r="J4" s="281"/>
      <c r="K4" s="281"/>
      <c r="L4" s="280"/>
      <c r="M4" s="280"/>
      <c r="N4" s="280"/>
      <c r="O4" s="280"/>
      <c r="P4" s="280"/>
    </row>
    <row r="5" spans="1:16" x14ac:dyDescent="0.25">
      <c r="A5" s="473" t="str">
        <f t="array" ref="A5">IFERROR(INDEX('Прайс повний'!D$1:D$355,SMALL(IF('Прайс повний'!$K$6:$K$355,ROW('Прайс повний'!$K$6:$K$355)),ROW(F1))),"")</f>
        <v/>
      </c>
      <c r="B5" s="671" t="str">
        <f t="array" ref="B5">IFERROR(INDEX('Прайс повний'!E$1:E$355,SMALL(IF('Прайс повний'!$K$6:$K$355,ROW('Прайс повний'!$K$6:$K$355)),ROW(G1))),"")</f>
        <v/>
      </c>
      <c r="C5" s="467" t="str">
        <f t="array" ref="C5">IFERROR(INDEX('Прайс повний'!A$1:A$355,SMALL(IF('Прайс повний'!$K$6:$K$355,ROW('Прайс повний'!$K$6:$K$355)),ROW(C1))),"")</f>
        <v/>
      </c>
      <c r="D5" s="677" t="str">
        <f t="array" ref="D5">IFERROR(INDEX('Прайс повний'!G$1:G$355,SMALL(IF('Прайс повний'!$K$6:$K$355,ROW('Прайс повний'!$K$6:$K$355)),ROW(I1))),"")</f>
        <v/>
      </c>
      <c r="E5" s="337" t="str">
        <f t="array" ref="E5">IFERROR(INDEX('Прайс повний'!J$1:J$355,SMALL(IF('Прайс повний'!$K$6:$K$355,ROW('Прайс повний'!$K$6:$K$355)),ROW(L1))),"")</f>
        <v/>
      </c>
      <c r="F5" s="462" t="str">
        <f t="array" ref="F5">IFERROR(INDEX('Прайс повний'!K$1:K$355,SMALL(IF('Прайс повний'!$K$6:$K$355,ROW('Прайс повний'!$K$6:$K$355)),ROW(M1))),"")</f>
        <v/>
      </c>
      <c r="G5" s="683" t="str">
        <f t="array" ref="G5">IFERROR(INDEX('Прайс повний'!L$1:L$355,SMALL(IF('Прайс повний'!$K$6:$K$355,ROW('Прайс повний'!$K$6:$K$355)),ROW(N1))),"")</f>
        <v/>
      </c>
      <c r="H5" s="1"/>
      <c r="I5" s="1"/>
      <c r="J5" s="1"/>
      <c r="K5" s="16"/>
    </row>
    <row r="6" spans="1:16" x14ac:dyDescent="0.25">
      <c r="A6" s="474" t="str">
        <f t="array" ref="A6">IFERROR(INDEX('Прайс повний'!D$1:D$355,SMALL(IF('Прайс повний'!$K$6:$K$355,ROW('Прайс повний'!$K$6:$K$355)),ROW(F2))),"")</f>
        <v/>
      </c>
      <c r="B6" s="672" t="str">
        <f t="array" ref="B6">IFERROR(INDEX('Прайс повний'!E$1:E$355,SMALL(IF('Прайс повний'!$K$6:$K$355,ROW('Прайс повний'!$K$6:$K$355)),ROW(G2))),"")</f>
        <v/>
      </c>
      <c r="C6" s="468" t="str">
        <f t="array" ref="C6">IFERROR(INDEX('Прайс повний'!A$1:A$355,SMALL(IF('Прайс повний'!$K$6:$K$355,ROW('Прайс повний'!$K$6:$K$355)),ROW(C2))),"")</f>
        <v/>
      </c>
      <c r="D6" s="678" t="str">
        <f t="array" ref="D6">IFERROR(INDEX('Прайс повний'!G$1:G$355,SMALL(IF('Прайс повний'!$K$6:$K$355,ROW('Прайс повний'!$K$6:$K$355)),ROW(I2))),"")</f>
        <v/>
      </c>
      <c r="E6" s="336" t="str">
        <f t="array" ref="E6">IFERROR(INDEX('Прайс повний'!J$1:J$355,SMALL(IF('Прайс повний'!$K$6:$K$355,ROW('Прайс повний'!$K$6:$K$355)),ROW(L2))),"")</f>
        <v/>
      </c>
      <c r="F6" s="463" t="str">
        <f t="array" ref="F6">IFERROR(INDEX('Прайс повний'!K$1:K$355,SMALL(IF('Прайс повний'!$K$6:$K$355,ROW('Прайс повний'!$K$6:$K$355)),ROW(M2))),"")</f>
        <v/>
      </c>
      <c r="G6" s="684" t="str">
        <f t="array" ref="G6">IFERROR(INDEX('Прайс повний'!L$1:L$355,SMALL(IF('Прайс повний'!$K$6:$K$355,ROW('Прайс повний'!$K$6:$K$355)),ROW(N2))),"")</f>
        <v/>
      </c>
      <c r="H6" s="1"/>
      <c r="I6" s="1"/>
      <c r="J6" s="1"/>
      <c r="K6" s="1"/>
    </row>
    <row r="7" spans="1:16" x14ac:dyDescent="0.25">
      <c r="A7" s="475" t="str">
        <f t="array" ref="A7">IFERROR(INDEX('Прайс повний'!D$1:D$355,SMALL(IF('Прайс повний'!$K$6:$K$355,ROW('Прайс повний'!$K$6:$K$355)),ROW(F3))),"")</f>
        <v/>
      </c>
      <c r="B7" s="673" t="str">
        <f t="array" ref="B7">IFERROR(INDEX('Прайс повний'!E$1:E$355,SMALL(IF('Прайс повний'!$K$6:$K$355,ROW('Прайс повний'!$K$6:$K$355)),ROW(G3))),"")</f>
        <v/>
      </c>
      <c r="C7" s="469" t="str">
        <f t="array" ref="C7">IFERROR(INDEX('Прайс повний'!A$1:A$355,SMALL(IF('Прайс повний'!$K$6:$K$355,ROW('Прайс повний'!$K$6:$K$355)),ROW(C3))),"")</f>
        <v/>
      </c>
      <c r="D7" s="679" t="str">
        <f t="array" ref="D7">IFERROR(INDEX('Прайс повний'!G$1:G$355,SMALL(IF('Прайс повний'!$K$6:$K$355,ROW('Прайс повний'!$K$6:$K$355)),ROW(I3))),"")</f>
        <v/>
      </c>
      <c r="E7" s="337" t="str">
        <f t="array" ref="E7">IFERROR(INDEX('Прайс повний'!J$1:J$355,SMALL(IF('Прайс повний'!$K$6:$K$355,ROW('Прайс повний'!$K$6:$K$355)),ROW(L3))),"")</f>
        <v/>
      </c>
      <c r="F7" s="462" t="str">
        <f t="array" ref="F7">IFERROR(INDEX('Прайс повний'!K$1:K$355,SMALL(IF('Прайс повний'!$K$6:$K$355,ROW('Прайс повний'!$K$6:$K$355)),ROW(M3))),"")</f>
        <v/>
      </c>
      <c r="G7" s="685" t="str">
        <f t="array" ref="G7">IFERROR(INDEX('Прайс повний'!L$1:L$355,SMALL(IF('Прайс повний'!$K$6:$K$355,ROW('Прайс повний'!$K$6:$K$355)),ROW(N3))),"")</f>
        <v/>
      </c>
      <c r="H7" s="1"/>
      <c r="I7" s="1"/>
      <c r="J7" s="1"/>
      <c r="K7" s="1"/>
    </row>
    <row r="8" spans="1:16" x14ac:dyDescent="0.25">
      <c r="A8" s="474" t="str">
        <f t="array" ref="A8">IFERROR(INDEX('Прайс повний'!D$1:D$355,SMALL(IF('Прайс повний'!$K$6:$K$355,ROW('Прайс повний'!$K$6:$K$355)),ROW(F4))),"")</f>
        <v/>
      </c>
      <c r="B8" s="672" t="str">
        <f t="array" ref="B8">IFERROR(INDEX('Прайс повний'!E$1:E$355,SMALL(IF('Прайс повний'!$K$6:$K$355,ROW('Прайс повний'!$K$6:$K$355)),ROW(G4))),"")</f>
        <v/>
      </c>
      <c r="C8" s="468" t="str">
        <f t="array" ref="C8">IFERROR(INDEX('Прайс повний'!A$1:A$355,SMALL(IF('Прайс повний'!$K$6:$K$355,ROW('Прайс повний'!$K$6:$K$355)),ROW(C4))),"")</f>
        <v/>
      </c>
      <c r="D8" s="678" t="str">
        <f t="array" ref="D8">IFERROR(INDEX('Прайс повний'!G$1:G$355,SMALL(IF('Прайс повний'!$K$6:$K$355,ROW('Прайс повний'!$K$6:$K$355)),ROW(I4))),"")</f>
        <v/>
      </c>
      <c r="E8" s="336" t="str">
        <f t="array" ref="E8">IFERROR(INDEX('Прайс повний'!J$1:J$355,SMALL(IF('Прайс повний'!$K$6:$K$355,ROW('Прайс повний'!$K$6:$K$355)),ROW(L4))),"")</f>
        <v/>
      </c>
      <c r="F8" s="463" t="str">
        <f t="array" ref="F8">IFERROR(INDEX('Прайс повний'!K$1:K$355,SMALL(IF('Прайс повний'!$K$6:$K$355,ROW('Прайс повний'!$K$6:$K$355)),ROW(M4))),"")</f>
        <v/>
      </c>
      <c r="G8" s="684" t="str">
        <f t="array" ref="G8">IFERROR(INDEX('Прайс повний'!L$1:L$355,SMALL(IF('Прайс повний'!$K$6:$K$355,ROW('Прайс повний'!$K$6:$K$355)),ROW(N4))),"")</f>
        <v/>
      </c>
      <c r="H8" s="1"/>
      <c r="I8" s="1"/>
      <c r="J8" s="1"/>
      <c r="K8" s="1"/>
    </row>
    <row r="9" spans="1:16" x14ac:dyDescent="0.25">
      <c r="A9" s="475" t="str">
        <f t="array" ref="A9">IFERROR(INDEX('Прайс повний'!D$1:D$355,SMALL(IF('Прайс повний'!$K$6:$K$355,ROW('Прайс повний'!$K$6:$K$355)),ROW(F5))),"")</f>
        <v/>
      </c>
      <c r="B9" s="673" t="str">
        <f t="array" ref="B9">IFERROR(INDEX('Прайс повний'!E$1:E$355,SMALL(IF('Прайс повний'!$K$6:$K$355,ROW('Прайс повний'!$K$6:$K$355)),ROW(G5))),"")</f>
        <v/>
      </c>
      <c r="C9" s="469" t="str">
        <f t="array" ref="C9">IFERROR(INDEX('Прайс повний'!A$1:A$355,SMALL(IF('Прайс повний'!$K$6:$K$355,ROW('Прайс повний'!$K$6:$K$355)),ROW(C5))),"")</f>
        <v/>
      </c>
      <c r="D9" s="679" t="str">
        <f t="array" ref="D9">IFERROR(INDEX('Прайс повний'!G$1:G$355,SMALL(IF('Прайс повний'!$K$6:$K$355,ROW('Прайс повний'!$K$6:$K$355)),ROW(I5))),"")</f>
        <v/>
      </c>
      <c r="E9" s="337" t="str">
        <f t="array" ref="E9">IFERROR(INDEX('Прайс повний'!J$1:J$355,SMALL(IF('Прайс повний'!$K$6:$K$355,ROW('Прайс повний'!$K$6:$K$355)),ROW(L5))),"")</f>
        <v/>
      </c>
      <c r="F9" s="462" t="str">
        <f t="array" ref="F9">IFERROR(INDEX('Прайс повний'!K$1:K$355,SMALL(IF('Прайс повний'!$K$6:$K$355,ROW('Прайс повний'!$K$6:$K$355)),ROW(M5))),"")</f>
        <v/>
      </c>
      <c r="G9" s="685" t="str">
        <f t="array" ref="G9">IFERROR(INDEX('Прайс повний'!L$1:L$355,SMALL(IF('Прайс повний'!$K$6:$K$355,ROW('Прайс повний'!$K$6:$K$355)),ROW(N5))),"")</f>
        <v/>
      </c>
      <c r="H9" s="1"/>
      <c r="I9" s="1"/>
      <c r="J9" s="1"/>
      <c r="K9" s="1"/>
    </row>
    <row r="10" spans="1:16" x14ac:dyDescent="0.25">
      <c r="A10" s="474" t="str">
        <f t="array" ref="A10">IFERROR(INDEX('Прайс повний'!D$1:D$355,SMALL(IF('Прайс повний'!$K$6:$K$355,ROW('Прайс повний'!$K$6:$K$355)),ROW(F6))),"")</f>
        <v/>
      </c>
      <c r="B10" s="672" t="str">
        <f t="array" ref="B10">IFERROR(INDEX('Прайс повний'!E$1:E$355,SMALL(IF('Прайс повний'!$K$6:$K$355,ROW('Прайс повний'!$K$6:$K$355)),ROW(G6))),"")</f>
        <v/>
      </c>
      <c r="C10" s="468" t="str">
        <f t="array" ref="C10">IFERROR(INDEX('Прайс повний'!A$1:A$355,SMALL(IF('Прайс повний'!$K$6:$K$355,ROW('Прайс повний'!$K$6:$K$355)),ROW(C6))),"")</f>
        <v/>
      </c>
      <c r="D10" s="678" t="str">
        <f t="array" ref="D10">IFERROR(INDEX('Прайс повний'!G$1:G$355,SMALL(IF('Прайс повний'!$K$6:$K$355,ROW('Прайс повний'!$K$6:$K$355)),ROW(I6))),"")</f>
        <v/>
      </c>
      <c r="E10" s="336" t="str">
        <f t="array" ref="E10">IFERROR(INDEX('Прайс повний'!J$1:J$355,SMALL(IF('Прайс повний'!$K$6:$K$355,ROW('Прайс повний'!$K$6:$K$355)),ROW(L6))),"")</f>
        <v/>
      </c>
      <c r="F10" s="463" t="str">
        <f t="array" ref="F10">IFERROR(INDEX('Прайс повний'!K$1:K$355,SMALL(IF('Прайс повний'!$K$6:$K$355,ROW('Прайс повний'!$K$6:$K$355)),ROW(M6))),"")</f>
        <v/>
      </c>
      <c r="G10" s="684" t="str">
        <f t="array" ref="G10">IFERROR(INDEX('Прайс повний'!L$1:L$355,SMALL(IF('Прайс повний'!$K$6:$K$355,ROW('Прайс повний'!$K$6:$K$355)),ROW(N6))),"")</f>
        <v/>
      </c>
      <c r="H10" s="1"/>
      <c r="I10" s="1"/>
      <c r="J10" s="1"/>
      <c r="K10" s="1"/>
    </row>
    <row r="11" spans="1:16" x14ac:dyDescent="0.25">
      <c r="A11" s="475" t="str">
        <f t="array" ref="A11">IFERROR(INDEX('Прайс повний'!D$1:D$355,SMALL(IF('Прайс повний'!$K$6:$K$355,ROW('Прайс повний'!$K$6:$K$355)),ROW(F7))),"")</f>
        <v/>
      </c>
      <c r="B11" s="673" t="str">
        <f t="array" ref="B11">IFERROR(INDEX('Прайс повний'!E$1:E$355,SMALL(IF('Прайс повний'!$K$6:$K$355,ROW('Прайс повний'!$K$6:$K$355)),ROW(G7))),"")</f>
        <v/>
      </c>
      <c r="C11" s="469" t="str">
        <f t="array" ref="C11">IFERROR(INDEX('Прайс повний'!A$1:A$355,SMALL(IF('Прайс повний'!$K$6:$K$355,ROW('Прайс повний'!$K$6:$K$355)),ROW(C7))),"")</f>
        <v/>
      </c>
      <c r="D11" s="679" t="str">
        <f t="array" ref="D11">IFERROR(INDEX('Прайс повний'!G$1:G$355,SMALL(IF('Прайс повний'!$K$6:$K$355,ROW('Прайс повний'!$K$6:$K$355)),ROW(I7))),"")</f>
        <v/>
      </c>
      <c r="E11" s="337" t="str">
        <f t="array" ref="E11">IFERROR(INDEX('Прайс повний'!J$1:J$355,SMALL(IF('Прайс повний'!$K$6:$K$355,ROW('Прайс повний'!$K$6:$K$355)),ROW(L7))),"")</f>
        <v/>
      </c>
      <c r="F11" s="462" t="str">
        <f t="array" ref="F11">IFERROR(INDEX('Прайс повний'!K$1:K$355,SMALL(IF('Прайс повний'!$K$6:$K$355,ROW('Прайс повний'!$K$6:$K$355)),ROW(M7))),"")</f>
        <v/>
      </c>
      <c r="G11" s="685" t="str">
        <f t="array" ref="G11">IFERROR(INDEX('Прайс повний'!L$1:L$355,SMALL(IF('Прайс повний'!$K$6:$K$355,ROW('Прайс повний'!$K$6:$K$355)),ROW(N7))),"")</f>
        <v/>
      </c>
      <c r="H11" s="1"/>
      <c r="I11" s="1"/>
      <c r="J11" s="1"/>
      <c r="K11" s="1"/>
    </row>
    <row r="12" spans="1:16" x14ac:dyDescent="0.25">
      <c r="A12" s="476" t="str">
        <f t="array" ref="A12">IFERROR(INDEX('Прайс повний'!D$1:D$355,SMALL(IF('Прайс повний'!$K$6:$K$355,ROW('Прайс повний'!$K$6:$K$355)),ROW(F8))),"")</f>
        <v/>
      </c>
      <c r="B12" s="674" t="str">
        <f t="array" ref="B12">IFERROR(INDEX('Прайс повний'!E$1:E$355,SMALL(IF('Прайс повний'!$K$6:$K$355,ROW('Прайс повний'!$K$6:$K$355)),ROW(G8))),"")</f>
        <v/>
      </c>
      <c r="C12" s="470" t="str">
        <f t="array" ref="C12">IFERROR(INDEX('Прайс повний'!A$1:A$355,SMALL(IF('Прайс повний'!$K$6:$K$355,ROW('Прайс повний'!$K$6:$K$355)),ROW(C8))),"")</f>
        <v/>
      </c>
      <c r="D12" s="680" t="str">
        <f t="array" ref="D12">IFERROR(INDEX('Прайс повний'!G$1:G$355,SMALL(IF('Прайс повний'!$K$6:$K$355,ROW('Прайс повний'!$K$6:$K$355)),ROW(I8))),"")</f>
        <v/>
      </c>
      <c r="E12" s="338" t="str">
        <f t="array" ref="E12">IFERROR(INDEX('Прайс повний'!J$1:J$355,SMALL(IF('Прайс повний'!$K$6:$K$355,ROW('Прайс повний'!$K$6:$K$355)),ROW(L8))),"")</f>
        <v/>
      </c>
      <c r="F12" s="464" t="str">
        <f t="array" ref="F12">IFERROR(INDEX('Прайс повний'!K$1:K$355,SMALL(IF('Прайс повний'!$K$6:$K$355,ROW('Прайс повний'!$K$6:$K$355)),ROW(M8))),"")</f>
        <v/>
      </c>
      <c r="G12" s="686" t="str">
        <f t="array" ref="G12">IFERROR(INDEX('Прайс повний'!L$1:L$355,SMALL(IF('Прайс повний'!$K$6:$K$355,ROW('Прайс повний'!$K$6:$K$355)),ROW(N8))),"")</f>
        <v/>
      </c>
      <c r="H12" s="1"/>
      <c r="I12" s="1"/>
      <c r="J12" s="1"/>
      <c r="K12" s="1"/>
    </row>
    <row r="13" spans="1:16" x14ac:dyDescent="0.25">
      <c r="A13" s="477" t="str">
        <f t="array" ref="A13">IFERROR(INDEX('Прайс повний'!D$1:D$355,SMALL(IF('Прайс повний'!$K$6:$K$355,ROW('Прайс повний'!$K$6:$K$355)),ROW(F9))),"")</f>
        <v/>
      </c>
      <c r="B13" s="675" t="str">
        <f t="array" ref="B13">IFERROR(INDEX('Прайс повний'!E$1:E$355,SMALL(IF('Прайс повний'!$K$6:$K$355,ROW('Прайс повний'!$K$6:$K$355)),ROW(G9))),"")</f>
        <v/>
      </c>
      <c r="C13" s="471" t="str">
        <f t="array" ref="C13">IFERROR(INDEX('Прайс повний'!A$1:A$355,SMALL(IF('Прайс повний'!$K$6:$K$355,ROW('Прайс повний'!$K$6:$K$355)),ROW(C9))),"")</f>
        <v/>
      </c>
      <c r="D13" s="681" t="str">
        <f t="array" ref="D13">IFERROR(INDEX('Прайс повний'!G$1:G$355,SMALL(IF('Прайс повний'!$K$6:$K$355,ROW('Прайс повний'!$K$6:$K$355)),ROW(I9))),"")</f>
        <v/>
      </c>
      <c r="E13" s="339" t="str">
        <f t="array" ref="E13">IFERROR(INDEX('Прайс повний'!J$1:J$355,SMALL(IF('Прайс повний'!$K$6:$K$355,ROW('Прайс повний'!$K$6:$K$355)),ROW(L9))),"")</f>
        <v/>
      </c>
      <c r="F13" s="465" t="str">
        <f t="array" ref="F13">IFERROR(INDEX('Прайс повний'!K$1:K$355,SMALL(IF('Прайс повний'!$K$6:$K$355,ROW('Прайс повний'!$K$6:$K$355)),ROW(M9))),"")</f>
        <v/>
      </c>
      <c r="G13" s="687" t="str">
        <f t="array" ref="G13">IFERROR(INDEX('Прайс повний'!L$1:L$355,SMALL(IF('Прайс повний'!$K$6:$K$355,ROW('Прайс повний'!$K$6:$K$355)),ROW(N9))),"")</f>
        <v/>
      </c>
      <c r="H13" s="1"/>
      <c r="I13" s="1"/>
      <c r="J13" s="1"/>
      <c r="K13" s="1"/>
    </row>
    <row r="14" spans="1:16" x14ac:dyDescent="0.25">
      <c r="A14" s="476" t="str">
        <f t="array" ref="A14">IFERROR(INDEX('Прайс повний'!D$1:D$355,SMALL(IF('Прайс повний'!$K$6:$K$355,ROW('Прайс повний'!$K$6:$K$355)),ROW(F10))),"")</f>
        <v/>
      </c>
      <c r="B14" s="674" t="str">
        <f t="array" ref="B14">IFERROR(INDEX('Прайс повний'!E$1:E$355,SMALL(IF('Прайс повний'!$K$6:$K$355,ROW('Прайс повний'!$K$6:$K$355)),ROW(G10))),"")</f>
        <v/>
      </c>
      <c r="C14" s="470" t="str">
        <f t="array" ref="C14">IFERROR(INDEX('Прайс повний'!A$1:A$355,SMALL(IF('Прайс повний'!$K$6:$K$355,ROW('Прайс повний'!$K$6:$K$355)),ROW(C10))),"")</f>
        <v/>
      </c>
      <c r="D14" s="680" t="str">
        <f t="array" ref="D14">IFERROR(INDEX('Прайс повний'!G$1:G$355,SMALL(IF('Прайс повний'!$K$6:$K$355,ROW('Прайс повний'!$K$6:$K$355)),ROW(I10))),"")</f>
        <v/>
      </c>
      <c r="E14" s="338" t="str">
        <f t="array" ref="E14">IFERROR(INDEX('Прайс повний'!J$1:J$355,SMALL(IF('Прайс повний'!$K$6:$K$355,ROW('Прайс повний'!$K$6:$K$355)),ROW(L10))),"")</f>
        <v/>
      </c>
      <c r="F14" s="464" t="str">
        <f t="array" ref="F14">IFERROR(INDEX('Прайс повний'!K$1:K$355,SMALL(IF('Прайс повний'!$K$6:$K$355,ROW('Прайс повний'!$K$6:$K$355)),ROW(M10))),"")</f>
        <v/>
      </c>
      <c r="G14" s="686" t="str">
        <f t="array" ref="G14">IFERROR(INDEX('Прайс повний'!L$1:L$355,SMALL(IF('Прайс повний'!$K$6:$K$355,ROW('Прайс повний'!$K$6:$K$355)),ROW(N10))),"")</f>
        <v/>
      </c>
      <c r="H14" s="1"/>
      <c r="I14" s="1"/>
      <c r="J14" s="1"/>
      <c r="K14" s="1"/>
    </row>
    <row r="15" spans="1:16" x14ac:dyDescent="0.25">
      <c r="A15" s="477" t="str">
        <f t="array" ref="A15">IFERROR(INDEX('Прайс повний'!D$1:D$355,SMALL(IF('Прайс повний'!$K$6:$K$355,ROW('Прайс повний'!$K$6:$K$355)),ROW(F11))),"")</f>
        <v/>
      </c>
      <c r="B15" s="675" t="str">
        <f t="array" ref="B15">IFERROR(INDEX('Прайс повний'!E$1:E$355,SMALL(IF('Прайс повний'!$K$6:$K$355,ROW('Прайс повний'!$K$6:$K$355)),ROW(G11))),"")</f>
        <v/>
      </c>
      <c r="C15" s="471" t="str">
        <f t="array" ref="C15">IFERROR(INDEX('Прайс повний'!A$1:A$355,SMALL(IF('Прайс повний'!$K$6:$K$355,ROW('Прайс повний'!$K$6:$K$355)),ROW(C11))),"")</f>
        <v/>
      </c>
      <c r="D15" s="681" t="str">
        <f t="array" ref="D15">IFERROR(INDEX('Прайс повний'!G$1:G$355,SMALL(IF('Прайс повний'!$K$6:$K$355,ROW('Прайс повний'!$K$6:$K$355)),ROW(I11))),"")</f>
        <v/>
      </c>
      <c r="E15" s="339" t="str">
        <f t="array" ref="E15">IFERROR(INDEX('Прайс повний'!J$1:J$355,SMALL(IF('Прайс повний'!$K$6:$K$355,ROW('Прайс повний'!$K$6:$K$355)),ROW(L11))),"")</f>
        <v/>
      </c>
      <c r="F15" s="465" t="str">
        <f t="array" ref="F15">IFERROR(INDEX('Прайс повний'!K$1:K$355,SMALL(IF('Прайс повний'!$K$6:$K$355,ROW('Прайс повний'!$K$6:$K$355)),ROW(M11))),"")</f>
        <v/>
      </c>
      <c r="G15" s="687" t="str">
        <f t="array" ref="G15">IFERROR(INDEX('Прайс повний'!L$1:L$355,SMALL(IF('Прайс повний'!$K$6:$K$355,ROW('Прайс повний'!$K$6:$K$355)),ROW(N11))),"")</f>
        <v/>
      </c>
      <c r="H15" s="1"/>
      <c r="I15" s="1"/>
      <c r="J15" s="1"/>
      <c r="K15" s="1"/>
    </row>
    <row r="16" spans="1:16" x14ac:dyDescent="0.25">
      <c r="A16" s="476" t="str">
        <f t="array" ref="A16">IFERROR(INDEX('Прайс повний'!D$1:D$355,SMALL(IF('Прайс повний'!$K$6:$K$355,ROW('Прайс повний'!$K$6:$K$355)),ROW(F12))),"")</f>
        <v/>
      </c>
      <c r="B16" s="674" t="str">
        <f t="array" ref="B16">IFERROR(INDEX('Прайс повний'!E$1:E$355,SMALL(IF('Прайс повний'!$K$6:$K$355,ROW('Прайс повний'!$K$6:$K$355)),ROW(G12))),"")</f>
        <v/>
      </c>
      <c r="C16" s="470" t="str">
        <f t="array" ref="C16">IFERROR(INDEX('Прайс повний'!A$1:A$355,SMALL(IF('Прайс повний'!$K$6:$K$355,ROW('Прайс повний'!$K$6:$K$355)),ROW(C12))),"")</f>
        <v/>
      </c>
      <c r="D16" s="680" t="str">
        <f t="array" ref="D16">IFERROR(INDEX('Прайс повний'!G$1:G$355,SMALL(IF('Прайс повний'!$K$6:$K$355,ROW('Прайс повний'!$K$6:$K$355)),ROW(I12))),"")</f>
        <v/>
      </c>
      <c r="E16" s="338" t="str">
        <f t="array" ref="E16">IFERROR(INDEX('Прайс повний'!J$1:J$355,SMALL(IF('Прайс повний'!$K$6:$K$355,ROW('Прайс повний'!$K$6:$K$355)),ROW(L12))),"")</f>
        <v/>
      </c>
      <c r="F16" s="464" t="str">
        <f t="array" ref="F16">IFERROR(INDEX('Прайс повний'!K$1:K$355,SMALL(IF('Прайс повний'!$K$6:$K$355,ROW('Прайс повний'!$K$6:$K$355)),ROW(M12))),"")</f>
        <v/>
      </c>
      <c r="G16" s="686" t="str">
        <f t="array" ref="G16">IFERROR(INDEX('Прайс повний'!L$1:L$355,SMALL(IF('Прайс повний'!$K$6:$K$355,ROW('Прайс повний'!$K$6:$K$355)),ROW(N12))),"")</f>
        <v/>
      </c>
      <c r="H16" s="1"/>
      <c r="I16" s="1"/>
      <c r="J16" s="1"/>
      <c r="K16" s="1"/>
    </row>
    <row r="17" spans="1:11" x14ac:dyDescent="0.25">
      <c r="A17" s="477" t="str">
        <f t="array" ref="A17">IFERROR(INDEX('Прайс повний'!D$1:D$355,SMALL(IF('Прайс повний'!$K$6:$K$355,ROW('Прайс повний'!$K$6:$K$355)),ROW(F13))),"")</f>
        <v/>
      </c>
      <c r="B17" s="675" t="str">
        <f t="array" ref="B17">IFERROR(INDEX('Прайс повний'!E$1:E$355,SMALL(IF('Прайс повний'!$K$6:$K$355,ROW('Прайс повний'!$K$6:$K$355)),ROW(G13))),"")</f>
        <v/>
      </c>
      <c r="C17" s="471" t="str">
        <f t="array" ref="C17">IFERROR(INDEX('Прайс повний'!A$1:A$355,SMALL(IF('Прайс повний'!$K$6:$K$355,ROW('Прайс повний'!$K$6:$K$355)),ROW(C13))),"")</f>
        <v/>
      </c>
      <c r="D17" s="681" t="str">
        <f t="array" ref="D17">IFERROR(INDEX('Прайс повний'!G$1:G$355,SMALL(IF('Прайс повний'!$K$6:$K$355,ROW('Прайс повний'!$K$6:$K$355)),ROW(I13))),"")</f>
        <v/>
      </c>
      <c r="E17" s="339" t="str">
        <f t="array" ref="E17">IFERROR(INDEX('Прайс повний'!J$1:J$355,SMALL(IF('Прайс повний'!$K$6:$K$355,ROW('Прайс повний'!$K$6:$K$355)),ROW(L13))),"")</f>
        <v/>
      </c>
      <c r="F17" s="465" t="str">
        <f t="array" ref="F17">IFERROR(INDEX('Прайс повний'!K$1:K$355,SMALL(IF('Прайс повний'!$K$6:$K$355,ROW('Прайс повний'!$K$6:$K$355)),ROW(M13))),"")</f>
        <v/>
      </c>
      <c r="G17" s="687" t="str">
        <f t="array" ref="G17">IFERROR(INDEX('Прайс повний'!L$1:L$355,SMALL(IF('Прайс повний'!$K$6:$K$355,ROW('Прайс повний'!$K$6:$K$355)),ROW(N13))),"")</f>
        <v/>
      </c>
      <c r="H17" s="1"/>
      <c r="I17" s="1"/>
      <c r="J17" s="1"/>
      <c r="K17" s="1"/>
    </row>
    <row r="18" spans="1:11" x14ac:dyDescent="0.25">
      <c r="A18" s="476" t="str">
        <f t="array" ref="A18">IFERROR(INDEX('Прайс повний'!D$1:D$355,SMALL(IF('Прайс повний'!$K$6:$K$355,ROW('Прайс повний'!$K$6:$K$355)),ROW(F14))),"")</f>
        <v/>
      </c>
      <c r="B18" s="674" t="str">
        <f t="array" ref="B18">IFERROR(INDEX('Прайс повний'!E$1:E$355,SMALL(IF('Прайс повний'!$K$6:$K$355,ROW('Прайс повний'!$K$6:$K$355)),ROW(G14))),"")</f>
        <v/>
      </c>
      <c r="C18" s="470" t="str">
        <f t="array" ref="C18">IFERROR(INDEX('Прайс повний'!A$1:A$355,SMALL(IF('Прайс повний'!$K$6:$K$355,ROW('Прайс повний'!$K$6:$K$355)),ROW(C14))),"")</f>
        <v/>
      </c>
      <c r="D18" s="680" t="str">
        <f t="array" ref="D18">IFERROR(INDEX('Прайс повний'!G$1:G$355,SMALL(IF('Прайс повний'!$K$6:$K$355,ROW('Прайс повний'!$K$6:$K$355)),ROW(I14))),"")</f>
        <v/>
      </c>
      <c r="E18" s="338" t="str">
        <f t="array" ref="E18">IFERROR(INDEX('Прайс повний'!J$1:J$355,SMALL(IF('Прайс повний'!$K$6:$K$355,ROW('Прайс повний'!$K$6:$K$355)),ROW(L14))),"")</f>
        <v/>
      </c>
      <c r="F18" s="464" t="str">
        <f t="array" ref="F18">IFERROR(INDEX('Прайс повний'!K$1:K$355,SMALL(IF('Прайс повний'!$K$6:$K$355,ROW('Прайс повний'!$K$6:$K$355)),ROW(M14))),"")</f>
        <v/>
      </c>
      <c r="G18" s="686" t="str">
        <f t="array" ref="G18">IFERROR(INDEX('Прайс повний'!L$1:L$355,SMALL(IF('Прайс повний'!$K$6:$K$355,ROW('Прайс повний'!$K$6:$K$355)),ROW(N14))),"")</f>
        <v/>
      </c>
      <c r="H18" s="1"/>
      <c r="I18" s="1"/>
      <c r="J18" s="1"/>
      <c r="K18" s="1"/>
    </row>
    <row r="19" spans="1:11" x14ac:dyDescent="0.25">
      <c r="A19" s="477" t="str">
        <f t="array" ref="A19">IFERROR(INDEX('Прайс повний'!D$1:D$355,SMALL(IF('Прайс повний'!$K$6:$K$355,ROW('Прайс повний'!$K$6:$K$355)),ROW(F15))),"")</f>
        <v/>
      </c>
      <c r="B19" s="675" t="str">
        <f t="array" ref="B19">IFERROR(INDEX('Прайс повний'!E$1:E$355,SMALL(IF('Прайс повний'!$K$6:$K$355,ROW('Прайс повний'!$K$6:$K$355)),ROW(G15))),"")</f>
        <v/>
      </c>
      <c r="C19" s="471" t="str">
        <f t="array" ref="C19">IFERROR(INDEX('Прайс повний'!A$1:A$355,SMALL(IF('Прайс повний'!$K$6:$K$355,ROW('Прайс повний'!$K$6:$K$355)),ROW(C15))),"")</f>
        <v/>
      </c>
      <c r="D19" s="681" t="str">
        <f t="array" ref="D19">IFERROR(INDEX('Прайс повний'!G$1:G$355,SMALL(IF('Прайс повний'!$K$6:$K$355,ROW('Прайс повний'!$K$6:$K$355)),ROW(I15))),"")</f>
        <v/>
      </c>
      <c r="E19" s="339" t="str">
        <f t="array" ref="E19">IFERROR(INDEX('Прайс повний'!J$1:J$355,SMALL(IF('Прайс повний'!$K$6:$K$355,ROW('Прайс повний'!$K$6:$K$355)),ROW(L15))),"")</f>
        <v/>
      </c>
      <c r="F19" s="465" t="str">
        <f t="array" ref="F19">IFERROR(INDEX('Прайс повний'!K$1:K$355,SMALL(IF('Прайс повний'!$K$6:$K$355,ROW('Прайс повний'!$K$6:$K$355)),ROW(M15))),"")</f>
        <v/>
      </c>
      <c r="G19" s="687" t="str">
        <f t="array" ref="G19">IFERROR(INDEX('Прайс повний'!L$1:L$355,SMALL(IF('Прайс повний'!$K$6:$K$355,ROW('Прайс повний'!$K$6:$K$355)),ROW(N15))),"")</f>
        <v/>
      </c>
      <c r="H19" s="1"/>
      <c r="I19" s="1"/>
      <c r="J19" s="1"/>
      <c r="K19" s="1"/>
    </row>
    <row r="20" spans="1:11" x14ac:dyDescent="0.25">
      <c r="A20" s="476" t="str">
        <f t="array" ref="A20">IFERROR(INDEX('Прайс повний'!D$1:D$355,SMALL(IF('Прайс повний'!$K$6:$K$355,ROW('Прайс повний'!$K$6:$K$355)),ROW(F16))),"")</f>
        <v/>
      </c>
      <c r="B20" s="674" t="str">
        <f t="array" ref="B20">IFERROR(INDEX('Прайс повний'!E$1:E$355,SMALL(IF('Прайс повний'!$K$6:$K$355,ROW('Прайс повний'!$K$6:$K$355)),ROW(G16))),"")</f>
        <v/>
      </c>
      <c r="C20" s="470" t="str">
        <f t="array" ref="C20">IFERROR(INDEX('Прайс повний'!A$1:A$355,SMALL(IF('Прайс повний'!$K$6:$K$355,ROW('Прайс повний'!$K$6:$K$355)),ROW(C16))),"")</f>
        <v/>
      </c>
      <c r="D20" s="680" t="str">
        <f t="array" ref="D20">IFERROR(INDEX('Прайс повний'!G$1:G$355,SMALL(IF('Прайс повний'!$K$6:$K$355,ROW('Прайс повний'!$K$6:$K$355)),ROW(I16))),"")</f>
        <v/>
      </c>
      <c r="E20" s="338" t="str">
        <f t="array" ref="E20">IFERROR(INDEX('Прайс повний'!J$1:J$355,SMALL(IF('Прайс повний'!$K$6:$K$355,ROW('Прайс повний'!$K$6:$K$355)),ROW(L16))),"")</f>
        <v/>
      </c>
      <c r="F20" s="464" t="str">
        <f t="array" ref="F20">IFERROR(INDEX('Прайс повний'!K$1:K$355,SMALL(IF('Прайс повний'!$K$6:$K$355,ROW('Прайс повний'!$K$6:$K$355)),ROW(M16))),"")</f>
        <v/>
      </c>
      <c r="G20" s="686" t="str">
        <f t="array" ref="G20">IFERROR(INDEX('Прайс повний'!L$1:L$355,SMALL(IF('Прайс повний'!$K$6:$K$355,ROW('Прайс повний'!$K$6:$K$355)),ROW(N16))),"")</f>
        <v/>
      </c>
      <c r="H20" s="1"/>
      <c r="I20" s="1"/>
      <c r="J20" s="1"/>
      <c r="K20" s="1"/>
    </row>
    <row r="21" spans="1:11" ht="15.75" customHeight="1" x14ac:dyDescent="0.25">
      <c r="A21" s="477" t="str">
        <f t="array" ref="A21">IFERROR(INDEX('Прайс повний'!D$1:D$355,SMALL(IF('Прайс повний'!$K$6:$K$355,ROW('Прайс повний'!$K$6:$K$355)),ROW(F17))),"")</f>
        <v/>
      </c>
      <c r="B21" s="675" t="str">
        <f t="array" ref="B21">IFERROR(INDEX('Прайс повний'!E$1:E$355,SMALL(IF('Прайс повний'!$K$6:$K$355,ROW('Прайс повний'!$K$6:$K$355)),ROW(G17))),"")</f>
        <v/>
      </c>
      <c r="C21" s="471" t="str">
        <f t="array" ref="C21">IFERROR(INDEX('Прайс повний'!A$1:A$355,SMALL(IF('Прайс повний'!$K$6:$K$355,ROW('Прайс повний'!$K$6:$K$355)),ROW(C17))),"")</f>
        <v/>
      </c>
      <c r="D21" s="681" t="str">
        <f t="array" ref="D21">IFERROR(INDEX('Прайс повний'!G$1:G$355,SMALL(IF('Прайс повний'!$K$6:$K$355,ROW('Прайс повний'!$K$6:$K$355)),ROW(I17))),"")</f>
        <v/>
      </c>
      <c r="E21" s="339" t="str">
        <f t="array" ref="E21">IFERROR(INDEX('Прайс повний'!J$1:J$355,SMALL(IF('Прайс повний'!$K$6:$K$355,ROW('Прайс повний'!$K$6:$K$355)),ROW(L17))),"")</f>
        <v/>
      </c>
      <c r="F21" s="465" t="str">
        <f t="array" ref="F21">IFERROR(INDEX('Прайс повний'!K$1:K$355,SMALL(IF('Прайс повний'!$K$6:$K$355,ROW('Прайс повний'!$K$6:$K$355)),ROW(M17))),"")</f>
        <v/>
      </c>
      <c r="G21" s="687" t="str">
        <f t="array" ref="G21">IFERROR(INDEX('Прайс повний'!L$1:L$355,SMALL(IF('Прайс повний'!$K$6:$K$355,ROW('Прайс повний'!$K$6:$K$355)),ROW(N17))),"")</f>
        <v/>
      </c>
      <c r="H21" s="1"/>
      <c r="I21" s="1"/>
      <c r="J21" s="1"/>
      <c r="K21" s="1"/>
    </row>
    <row r="22" spans="1:11" ht="15.75" customHeight="1" x14ac:dyDescent="0.25">
      <c r="A22" s="476" t="str">
        <f t="array" ref="A22">IFERROR(INDEX('Прайс повний'!D$1:D$355,SMALL(IF('Прайс повний'!$K$6:$K$355,ROW('Прайс повний'!$K$6:$K$355)),ROW(F18))),"")</f>
        <v/>
      </c>
      <c r="B22" s="674" t="str">
        <f t="array" ref="B22">IFERROR(INDEX('Прайс повний'!E$1:E$355,SMALL(IF('Прайс повний'!$K$6:$K$355,ROW('Прайс повний'!$K$6:$K$355)),ROW(G18))),"")</f>
        <v/>
      </c>
      <c r="C22" s="470" t="str">
        <f t="array" ref="C22">IFERROR(INDEX('Прайс повний'!A$1:A$355,SMALL(IF('Прайс повний'!$K$6:$K$355,ROW('Прайс повний'!$K$6:$K$355)),ROW(C18))),"")</f>
        <v/>
      </c>
      <c r="D22" s="680" t="str">
        <f t="array" ref="D22">IFERROR(INDEX('Прайс повний'!G$1:G$355,SMALL(IF('Прайс повний'!$K$6:$K$355,ROW('Прайс повний'!$K$6:$K$355)),ROW(I18))),"")</f>
        <v/>
      </c>
      <c r="E22" s="338" t="str">
        <f t="array" ref="E22">IFERROR(INDEX('Прайс повний'!J$1:J$355,SMALL(IF('Прайс повний'!$K$6:$K$355,ROW('Прайс повний'!$K$6:$K$355)),ROW(L18))),"")</f>
        <v/>
      </c>
      <c r="F22" s="464" t="str">
        <f t="array" ref="F22">IFERROR(INDEX('Прайс повний'!K$1:K$355,SMALL(IF('Прайс повний'!$K$6:$K$355,ROW('Прайс повний'!$K$6:$K$355)),ROW(M18))),"")</f>
        <v/>
      </c>
      <c r="G22" s="686" t="str">
        <f t="array" ref="G22">IFERROR(INDEX('Прайс повний'!L$1:L$355,SMALL(IF('Прайс повний'!$K$6:$K$355,ROW('Прайс повний'!$K$6:$K$355)),ROW(N18))),"")</f>
        <v/>
      </c>
      <c r="H22" s="1"/>
      <c r="I22" s="1"/>
      <c r="J22" s="1"/>
      <c r="K22" s="1"/>
    </row>
    <row r="23" spans="1:11" ht="15.75" customHeight="1" x14ac:dyDescent="0.25">
      <c r="A23" s="477" t="str">
        <f t="array" ref="A23">IFERROR(INDEX('Прайс повний'!D$1:D$355,SMALL(IF('Прайс повний'!$K$6:$K$355,ROW('Прайс повний'!$K$6:$K$355)),ROW(F19))),"")</f>
        <v/>
      </c>
      <c r="B23" s="675" t="str">
        <f t="array" ref="B23">IFERROR(INDEX('Прайс повний'!E$1:E$355,SMALL(IF('Прайс повний'!$K$6:$K$355,ROW('Прайс повний'!$K$6:$K$355)),ROW(G19))),"")</f>
        <v/>
      </c>
      <c r="C23" s="471" t="str">
        <f t="array" ref="C23">IFERROR(INDEX('Прайс повний'!A$1:A$355,SMALL(IF('Прайс повний'!$K$6:$K$355,ROW('Прайс повний'!$K$6:$K$355)),ROW(C19))),"")</f>
        <v/>
      </c>
      <c r="D23" s="681" t="str">
        <f t="array" ref="D23">IFERROR(INDEX('Прайс повний'!G$1:G$355,SMALL(IF('Прайс повний'!$K$6:$K$355,ROW('Прайс повний'!$K$6:$K$355)),ROW(I19))),"")</f>
        <v/>
      </c>
      <c r="E23" s="339" t="str">
        <f t="array" ref="E23">IFERROR(INDEX('Прайс повний'!J$1:J$355,SMALL(IF('Прайс повний'!$K$6:$K$355,ROW('Прайс повний'!$K$6:$K$355)),ROW(L19))),"")</f>
        <v/>
      </c>
      <c r="F23" s="465" t="str">
        <f t="array" ref="F23">IFERROR(INDEX('Прайс повний'!K$1:K$355,SMALL(IF('Прайс повний'!$K$6:$K$355,ROW('Прайс повний'!$K$6:$K$355)),ROW(M19))),"")</f>
        <v/>
      </c>
      <c r="G23" s="687" t="str">
        <f t="array" ref="G23">IFERROR(INDEX('Прайс повний'!L$1:L$355,SMALL(IF('Прайс повний'!$K$6:$K$355,ROW('Прайс повний'!$K$6:$K$355)),ROW(N19))),"")</f>
        <v/>
      </c>
      <c r="H23" s="1"/>
      <c r="I23" s="1"/>
      <c r="J23" s="1"/>
      <c r="K23" s="1"/>
    </row>
    <row r="24" spans="1:11" ht="15.75" customHeight="1" x14ac:dyDescent="0.25">
      <c r="A24" s="476" t="str">
        <f t="array" ref="A24">IFERROR(INDEX('Прайс повний'!D$1:D$355,SMALL(IF('Прайс повний'!$K$6:$K$355,ROW('Прайс повний'!$K$6:$K$355)),ROW(F20))),"")</f>
        <v/>
      </c>
      <c r="B24" s="674" t="str">
        <f t="array" ref="B24">IFERROR(INDEX('Прайс повний'!E$1:E$355,SMALL(IF('Прайс повний'!$K$6:$K$355,ROW('Прайс повний'!$K$6:$K$355)),ROW(G20))),"")</f>
        <v/>
      </c>
      <c r="C24" s="470" t="str">
        <f t="array" ref="C24">IFERROR(INDEX('Прайс повний'!A$1:A$355,SMALL(IF('Прайс повний'!$K$6:$K$355,ROW('Прайс повний'!$K$6:$K$355)),ROW(C20))),"")</f>
        <v/>
      </c>
      <c r="D24" s="680" t="str">
        <f t="array" ref="D24">IFERROR(INDEX('Прайс повний'!G$1:G$355,SMALL(IF('Прайс повний'!$K$6:$K$355,ROW('Прайс повний'!$K$6:$K$355)),ROW(I20))),"")</f>
        <v/>
      </c>
      <c r="E24" s="338" t="str">
        <f t="array" ref="E24">IFERROR(INDEX('Прайс повний'!J$1:J$355,SMALL(IF('Прайс повний'!$K$6:$K$355,ROW('Прайс повний'!$K$6:$K$355)),ROW(L20))),"")</f>
        <v/>
      </c>
      <c r="F24" s="464" t="str">
        <f t="array" ref="F24">IFERROR(INDEX('Прайс повний'!K$1:K$355,SMALL(IF('Прайс повний'!$K$6:$K$355,ROW('Прайс повний'!$K$6:$K$355)),ROW(M20))),"")</f>
        <v/>
      </c>
      <c r="G24" s="686" t="str">
        <f t="array" ref="G24">IFERROR(INDEX('Прайс повний'!L$1:L$355,SMALL(IF('Прайс повний'!$K$6:$K$355,ROW('Прайс повний'!$K$6:$K$355)),ROW(N20))),"")</f>
        <v/>
      </c>
      <c r="H24" s="1"/>
      <c r="I24" s="1"/>
      <c r="J24" s="1"/>
      <c r="K24" s="1"/>
    </row>
    <row r="25" spans="1:11" ht="15.75" customHeight="1" x14ac:dyDescent="0.25">
      <c r="A25" s="477" t="str">
        <f t="array" ref="A25">IFERROR(INDEX('Прайс повний'!D$1:D$355,SMALL(IF('Прайс повний'!$K$6:$K$355,ROW('Прайс повний'!$K$6:$K$355)),ROW(F21))),"")</f>
        <v/>
      </c>
      <c r="B25" s="675" t="str">
        <f t="array" ref="B25">IFERROR(INDEX('Прайс повний'!E$1:E$355,SMALL(IF('Прайс повний'!$K$6:$K$355,ROW('Прайс повний'!$K$6:$K$355)),ROW(G21))),"")</f>
        <v/>
      </c>
      <c r="C25" s="471" t="str">
        <f t="array" ref="C25">IFERROR(INDEX('Прайс повний'!A$1:A$355,SMALL(IF('Прайс повний'!$K$6:$K$355,ROW('Прайс повний'!$K$6:$K$355)),ROW(C21))),"")</f>
        <v/>
      </c>
      <c r="D25" s="681" t="str">
        <f t="array" ref="D25">IFERROR(INDEX('Прайс повний'!G$1:G$355,SMALL(IF('Прайс повний'!$K$6:$K$355,ROW('Прайс повний'!$K$6:$K$355)),ROW(I21))),"")</f>
        <v/>
      </c>
      <c r="E25" s="339" t="str">
        <f t="array" ref="E25">IFERROR(INDEX('Прайс повний'!J$1:J$355,SMALL(IF('Прайс повний'!$K$6:$K$355,ROW('Прайс повний'!$K$6:$K$355)),ROW(L21))),"")</f>
        <v/>
      </c>
      <c r="F25" s="465" t="str">
        <f t="array" ref="F25">IFERROR(INDEX('Прайс повний'!K$1:K$355,SMALL(IF('Прайс повний'!$K$6:$K$355,ROW('Прайс повний'!$K$6:$K$355)),ROW(M21))),"")</f>
        <v/>
      </c>
      <c r="G25" s="687" t="str">
        <f t="array" ref="G25">IFERROR(INDEX('Прайс повний'!L$1:L$355,SMALL(IF('Прайс повний'!$K$6:$K$355,ROW('Прайс повний'!$K$6:$K$355)),ROW(N21))),"")</f>
        <v/>
      </c>
      <c r="H25" s="1"/>
      <c r="I25" s="1"/>
      <c r="J25" s="1"/>
      <c r="K25" s="1"/>
    </row>
    <row r="26" spans="1:11" ht="15.75" customHeight="1" x14ac:dyDescent="0.25">
      <c r="A26" s="476" t="str">
        <f t="array" ref="A26">IFERROR(INDEX('Прайс повний'!D$1:D$355,SMALL(IF('Прайс повний'!$K$6:$K$355,ROW('Прайс повний'!$K$6:$K$355)),ROW(F22))),"")</f>
        <v/>
      </c>
      <c r="B26" s="674" t="str">
        <f t="array" ref="B26">IFERROR(INDEX('Прайс повний'!E$1:E$355,SMALL(IF('Прайс повний'!$K$6:$K$355,ROW('Прайс повний'!$K$6:$K$355)),ROW(G22))),"")</f>
        <v/>
      </c>
      <c r="C26" s="470" t="str">
        <f t="array" ref="C26">IFERROR(INDEX('Прайс повний'!A$1:A$355,SMALL(IF('Прайс повний'!$K$6:$K$355,ROW('Прайс повний'!$K$6:$K$355)),ROW(C22))),"")</f>
        <v/>
      </c>
      <c r="D26" s="680" t="str">
        <f t="array" ref="D26">IFERROR(INDEX('Прайс повний'!G$1:G$355,SMALL(IF('Прайс повний'!$K$6:$K$355,ROW('Прайс повний'!$K$6:$K$355)),ROW(I22))),"")</f>
        <v/>
      </c>
      <c r="E26" s="338" t="str">
        <f t="array" ref="E26">IFERROR(INDEX('Прайс повний'!J$1:J$355,SMALL(IF('Прайс повний'!$K$6:$K$355,ROW('Прайс повний'!$K$6:$K$355)),ROW(L22))),"")</f>
        <v/>
      </c>
      <c r="F26" s="464" t="str">
        <f t="array" ref="F26">IFERROR(INDEX('Прайс повний'!K$1:K$355,SMALL(IF('Прайс повний'!$K$6:$K$355,ROW('Прайс повний'!$K$6:$K$355)),ROW(M22))),"")</f>
        <v/>
      </c>
      <c r="G26" s="686" t="str">
        <f t="array" ref="G26">IFERROR(INDEX('Прайс повний'!L$1:L$355,SMALL(IF('Прайс повний'!$K$6:$K$355,ROW('Прайс повний'!$K$6:$K$355)),ROW(N22))),"")</f>
        <v/>
      </c>
      <c r="H26" s="1"/>
      <c r="I26" s="1"/>
      <c r="J26" s="1"/>
      <c r="K26" s="1"/>
    </row>
    <row r="27" spans="1:11" ht="15.75" customHeight="1" x14ac:dyDescent="0.25">
      <c r="A27" s="477" t="str">
        <f t="array" ref="A27">IFERROR(INDEX('Прайс повний'!D$1:D$355,SMALL(IF('Прайс повний'!$K$6:$K$355,ROW('Прайс повний'!$K$6:$K$355)),ROW(F23))),"")</f>
        <v/>
      </c>
      <c r="B27" s="675" t="str">
        <f t="array" ref="B27">IFERROR(INDEX('Прайс повний'!E$1:E$355,SMALL(IF('Прайс повний'!$K$6:$K$355,ROW('Прайс повний'!$K$6:$K$355)),ROW(G23))),"")</f>
        <v/>
      </c>
      <c r="C27" s="471" t="str">
        <f t="array" ref="C27">IFERROR(INDEX('Прайс повний'!A$1:A$355,SMALL(IF('Прайс повний'!$K$6:$K$355,ROW('Прайс повний'!$K$6:$K$355)),ROW(C23))),"")</f>
        <v/>
      </c>
      <c r="D27" s="681" t="str">
        <f t="array" ref="D27">IFERROR(INDEX('Прайс повний'!G$1:G$355,SMALL(IF('Прайс повний'!$K$6:$K$355,ROW('Прайс повний'!$K$6:$K$355)),ROW(I23))),"")</f>
        <v/>
      </c>
      <c r="E27" s="339" t="str">
        <f t="array" ref="E27">IFERROR(INDEX('Прайс повний'!J$1:J$355,SMALL(IF('Прайс повний'!$K$6:$K$355,ROW('Прайс повний'!$K$6:$K$355)),ROW(L23))),"")</f>
        <v/>
      </c>
      <c r="F27" s="465" t="str">
        <f t="array" ref="F27">IFERROR(INDEX('Прайс повний'!K$1:K$355,SMALL(IF('Прайс повний'!$K$6:$K$355,ROW('Прайс повний'!$K$6:$K$355)),ROW(M23))),"")</f>
        <v/>
      </c>
      <c r="G27" s="687" t="str">
        <f t="array" ref="G27">IFERROR(INDEX('Прайс повний'!L$1:L$355,SMALL(IF('Прайс повний'!$K$6:$K$355,ROW('Прайс повний'!$K$6:$K$355)),ROW(N23))),"")</f>
        <v/>
      </c>
      <c r="H27" s="1"/>
      <c r="I27" s="1"/>
      <c r="J27" s="1"/>
      <c r="K27" s="1"/>
    </row>
    <row r="28" spans="1:11" ht="15.75" customHeight="1" x14ac:dyDescent="0.25">
      <c r="A28" s="476" t="str">
        <f t="array" ref="A28">IFERROR(INDEX('Прайс повний'!D$1:D$355,SMALL(IF('Прайс повний'!$K$6:$K$355,ROW('Прайс повний'!$K$6:$K$355)),ROW(F24))),"")</f>
        <v/>
      </c>
      <c r="B28" s="674" t="str">
        <f t="array" ref="B28">IFERROR(INDEX('Прайс повний'!E$1:E$355,SMALL(IF('Прайс повний'!$K$6:$K$355,ROW('Прайс повний'!$K$6:$K$355)),ROW(G24))),"")</f>
        <v/>
      </c>
      <c r="C28" s="470" t="str">
        <f t="array" ref="C28">IFERROR(INDEX('Прайс повний'!A$1:A$355,SMALL(IF('Прайс повний'!$K$6:$K$355,ROW('Прайс повний'!$K$6:$K$355)),ROW(C24))),"")</f>
        <v/>
      </c>
      <c r="D28" s="680" t="str">
        <f t="array" ref="D28">IFERROR(INDEX('Прайс повний'!G$1:G$355,SMALL(IF('Прайс повний'!$K$6:$K$355,ROW('Прайс повний'!$K$6:$K$355)),ROW(I24))),"")</f>
        <v/>
      </c>
      <c r="E28" s="338" t="str">
        <f t="array" ref="E28">IFERROR(INDEX('Прайс повний'!J$1:J$355,SMALL(IF('Прайс повний'!$K$6:$K$355,ROW('Прайс повний'!$K$6:$K$355)),ROW(L24))),"")</f>
        <v/>
      </c>
      <c r="F28" s="464" t="str">
        <f t="array" ref="F28">IFERROR(INDEX('Прайс повний'!K$1:K$355,SMALL(IF('Прайс повний'!$K$6:$K$355,ROW('Прайс повний'!$K$6:$K$355)),ROW(M24))),"")</f>
        <v/>
      </c>
      <c r="G28" s="686" t="str">
        <f t="array" ref="G28">IFERROR(INDEX('Прайс повний'!L$1:L$355,SMALL(IF('Прайс повний'!$K$6:$K$355,ROW('Прайс повний'!$K$6:$K$355)),ROW(N24))),"")</f>
        <v/>
      </c>
      <c r="H28" s="1"/>
      <c r="I28" s="1"/>
      <c r="J28" s="1"/>
      <c r="K28" s="1"/>
    </row>
    <row r="29" spans="1:11" ht="15.75" customHeight="1" x14ac:dyDescent="0.25">
      <c r="A29" s="477" t="str">
        <f t="array" ref="A29">IFERROR(INDEX('Прайс повний'!D$1:D$355,SMALL(IF('Прайс повний'!$K$6:$K$355,ROW('Прайс повний'!$K$6:$K$355)),ROW(F25))),"")</f>
        <v/>
      </c>
      <c r="B29" s="675" t="str">
        <f t="array" ref="B29">IFERROR(INDEX('Прайс повний'!E$1:E$355,SMALL(IF('Прайс повний'!$K$6:$K$355,ROW('Прайс повний'!$K$6:$K$355)),ROW(G25))),"")</f>
        <v/>
      </c>
      <c r="C29" s="471" t="str">
        <f t="array" ref="C29">IFERROR(INDEX('Прайс повний'!A$1:A$355,SMALL(IF('Прайс повний'!$K$6:$K$355,ROW('Прайс повний'!$K$6:$K$355)),ROW(C25))),"")</f>
        <v/>
      </c>
      <c r="D29" s="681" t="str">
        <f t="array" ref="D29">IFERROR(INDEX('Прайс повний'!G$1:G$355,SMALL(IF('Прайс повний'!$K$6:$K$355,ROW('Прайс повний'!$K$6:$K$355)),ROW(I25))),"")</f>
        <v/>
      </c>
      <c r="E29" s="339" t="str">
        <f t="array" ref="E29">IFERROR(INDEX('Прайс повний'!J$1:J$355,SMALL(IF('Прайс повний'!$K$6:$K$355,ROW('Прайс повний'!$K$6:$K$355)),ROW(L25))),"")</f>
        <v/>
      </c>
      <c r="F29" s="465" t="str">
        <f t="array" ref="F29">IFERROR(INDEX('Прайс повний'!K$1:K$355,SMALL(IF('Прайс повний'!$K$6:$K$355,ROW('Прайс повний'!$K$6:$K$355)),ROW(M25))),"")</f>
        <v/>
      </c>
      <c r="G29" s="687" t="str">
        <f t="array" ref="G29">IFERROR(INDEX('Прайс повний'!L$1:L$355,SMALL(IF('Прайс повний'!$K$6:$K$355,ROW('Прайс повний'!$K$6:$K$355)),ROW(N25))),"")</f>
        <v/>
      </c>
      <c r="H29" s="1"/>
      <c r="I29" s="1"/>
      <c r="J29" s="1"/>
      <c r="K29" s="1"/>
    </row>
    <row r="30" spans="1:11" ht="15.75" customHeight="1" x14ac:dyDescent="0.25">
      <c r="A30" s="476" t="str">
        <f t="array" ref="A30">IFERROR(INDEX('Прайс повний'!D$1:D$355,SMALL(IF('Прайс повний'!$K$6:$K$355,ROW('Прайс повний'!$K$6:$K$355)),ROW(F26))),"")</f>
        <v/>
      </c>
      <c r="B30" s="674" t="str">
        <f t="array" ref="B30">IFERROR(INDEX('Прайс повний'!E$1:E$355,SMALL(IF('Прайс повний'!$K$6:$K$355,ROW('Прайс повний'!$K$6:$K$355)),ROW(G26))),"")</f>
        <v/>
      </c>
      <c r="C30" s="470" t="str">
        <f t="array" ref="C30">IFERROR(INDEX('Прайс повний'!A$1:A$355,SMALL(IF('Прайс повний'!$K$6:$K$355,ROW('Прайс повний'!$K$6:$K$355)),ROW(C26))),"")</f>
        <v/>
      </c>
      <c r="D30" s="680" t="str">
        <f t="array" ref="D30">IFERROR(INDEX('Прайс повний'!G$1:G$355,SMALL(IF('Прайс повний'!$K$6:$K$355,ROW('Прайс повний'!$K$6:$K$355)),ROW(I26))),"")</f>
        <v/>
      </c>
      <c r="E30" s="338" t="str">
        <f t="array" ref="E30">IFERROR(INDEX('Прайс повний'!J$1:J$355,SMALL(IF('Прайс повний'!$K$6:$K$355,ROW('Прайс повний'!$K$6:$K$355)),ROW(L26))),"")</f>
        <v/>
      </c>
      <c r="F30" s="464" t="str">
        <f t="array" ref="F30">IFERROR(INDEX('Прайс повний'!K$1:K$355,SMALL(IF('Прайс повний'!$K$6:$K$355,ROW('Прайс повний'!$K$6:$K$355)),ROW(M26))),"")</f>
        <v/>
      </c>
      <c r="G30" s="686" t="str">
        <f t="array" ref="G30">IFERROR(INDEX('Прайс повний'!L$1:L$355,SMALL(IF('Прайс повний'!$K$6:$K$355,ROW('Прайс повний'!$K$6:$K$355)),ROW(N26))),"")</f>
        <v/>
      </c>
      <c r="H30" s="1"/>
      <c r="I30" s="1"/>
      <c r="J30" s="1"/>
      <c r="K30" s="1"/>
    </row>
    <row r="31" spans="1:11" ht="15.75" customHeight="1" x14ac:dyDescent="0.25">
      <c r="A31" s="477" t="str">
        <f t="array" ref="A31">IFERROR(INDEX('Прайс повний'!D$1:D$355,SMALL(IF('Прайс повний'!$K$6:$K$355,ROW('Прайс повний'!$K$6:$K$355)),ROW(F27))),"")</f>
        <v/>
      </c>
      <c r="B31" s="675" t="str">
        <f t="array" ref="B31">IFERROR(INDEX('Прайс повний'!E$1:E$355,SMALL(IF('Прайс повний'!$K$6:$K$355,ROW('Прайс повний'!$K$6:$K$355)),ROW(G27))),"")</f>
        <v/>
      </c>
      <c r="C31" s="471" t="str">
        <f t="array" ref="C31">IFERROR(INDEX('Прайс повний'!A$1:A$355,SMALL(IF('Прайс повний'!$K$6:$K$355,ROW('Прайс повний'!$K$6:$K$355)),ROW(C27))),"")</f>
        <v/>
      </c>
      <c r="D31" s="681" t="str">
        <f t="array" ref="D31">IFERROR(INDEX('Прайс повний'!G$1:G$355,SMALL(IF('Прайс повний'!$K$6:$K$355,ROW('Прайс повний'!$K$6:$K$355)),ROW(I27))),"")</f>
        <v/>
      </c>
      <c r="E31" s="339" t="str">
        <f t="array" ref="E31">IFERROR(INDEX('Прайс повний'!J$1:J$355,SMALL(IF('Прайс повний'!$K$6:$K$355,ROW('Прайс повний'!$K$6:$K$355)),ROW(L27))),"")</f>
        <v/>
      </c>
      <c r="F31" s="465" t="str">
        <f t="array" ref="F31">IFERROR(INDEX('Прайс повний'!K$1:K$355,SMALL(IF('Прайс повний'!$K$6:$K$355,ROW('Прайс повний'!$K$6:$K$355)),ROW(M27))),"")</f>
        <v/>
      </c>
      <c r="G31" s="687" t="str">
        <f t="array" ref="G31">IFERROR(INDEX('Прайс повний'!L$1:L$355,SMALL(IF('Прайс повний'!$K$6:$K$355,ROW('Прайс повний'!$K$6:$K$355)),ROW(N27))),"")</f>
        <v/>
      </c>
      <c r="H31" s="1"/>
      <c r="I31" s="1"/>
      <c r="J31" s="1"/>
      <c r="K31" s="1"/>
    </row>
    <row r="32" spans="1:11" ht="15.75" customHeight="1" x14ac:dyDescent="0.25">
      <c r="A32" s="476" t="str">
        <f t="array" ref="A32">IFERROR(INDEX('Прайс повний'!D$1:D$355,SMALL(IF('Прайс повний'!$K$6:$K$355,ROW('Прайс повний'!$K$6:$K$355)),ROW(F28))),"")</f>
        <v/>
      </c>
      <c r="B32" s="674" t="str">
        <f t="array" ref="B32">IFERROR(INDEX('Прайс повний'!E$1:E$355,SMALL(IF('Прайс повний'!$K$6:$K$355,ROW('Прайс повний'!$K$6:$K$355)),ROW(G28))),"")</f>
        <v/>
      </c>
      <c r="C32" s="470" t="str">
        <f t="array" ref="C32">IFERROR(INDEX('Прайс повний'!A$1:A$355,SMALL(IF('Прайс повний'!$K$6:$K$355,ROW('Прайс повний'!$K$6:$K$355)),ROW(C28))),"")</f>
        <v/>
      </c>
      <c r="D32" s="680" t="str">
        <f t="array" ref="D32">IFERROR(INDEX('Прайс повний'!G$1:G$355,SMALL(IF('Прайс повний'!$K$6:$K$355,ROW('Прайс повний'!$K$6:$K$355)),ROW(I28))),"")</f>
        <v/>
      </c>
      <c r="E32" s="338" t="str">
        <f t="array" ref="E32">IFERROR(INDEX('Прайс повний'!J$1:J$355,SMALL(IF('Прайс повний'!$K$6:$K$355,ROW('Прайс повний'!$K$6:$K$355)),ROW(L28))),"")</f>
        <v/>
      </c>
      <c r="F32" s="464" t="str">
        <f t="array" ref="F32">IFERROR(INDEX('Прайс повний'!K$1:K$355,SMALL(IF('Прайс повний'!$K$6:$K$355,ROW('Прайс повний'!$K$6:$K$355)),ROW(M28))),"")</f>
        <v/>
      </c>
      <c r="G32" s="686" t="str">
        <f t="array" ref="G32">IFERROR(INDEX('Прайс повний'!L$1:L$355,SMALL(IF('Прайс повний'!$K$6:$K$355,ROW('Прайс повний'!$K$6:$K$355)),ROW(N28))),"")</f>
        <v/>
      </c>
      <c r="H32" s="1"/>
      <c r="I32" s="1"/>
      <c r="J32" s="1"/>
      <c r="K32" s="1"/>
    </row>
    <row r="33" spans="1:11" ht="15.75" customHeight="1" x14ac:dyDescent="0.25">
      <c r="A33" s="477" t="str">
        <f t="array" ref="A33">IFERROR(INDEX('Прайс повний'!D$1:D$355,SMALL(IF('Прайс повний'!$K$6:$K$355,ROW('Прайс повний'!$K$6:$K$355)),ROW(F29))),"")</f>
        <v/>
      </c>
      <c r="B33" s="675" t="str">
        <f t="array" ref="B33">IFERROR(INDEX('Прайс повний'!E$1:E$355,SMALL(IF('Прайс повний'!$K$6:$K$355,ROW('Прайс повний'!$K$6:$K$355)),ROW(G29))),"")</f>
        <v/>
      </c>
      <c r="C33" s="471" t="str">
        <f t="array" ref="C33">IFERROR(INDEX('Прайс повний'!A$1:A$355,SMALL(IF('Прайс повний'!$K$6:$K$355,ROW('Прайс повний'!$K$6:$K$355)),ROW(C29))),"")</f>
        <v/>
      </c>
      <c r="D33" s="681" t="str">
        <f t="array" ref="D33">IFERROR(INDEX('Прайс повний'!G$1:G$355,SMALL(IF('Прайс повний'!$K$6:$K$355,ROW('Прайс повний'!$K$6:$K$355)),ROW(I29))),"")</f>
        <v/>
      </c>
      <c r="E33" s="339" t="str">
        <f t="array" ref="E33">IFERROR(INDEX('Прайс повний'!J$1:J$355,SMALL(IF('Прайс повний'!$K$6:$K$355,ROW('Прайс повний'!$K$6:$K$355)),ROW(L29))),"")</f>
        <v/>
      </c>
      <c r="F33" s="465" t="str">
        <f t="array" ref="F33">IFERROR(INDEX('Прайс повний'!K$1:K$355,SMALL(IF('Прайс повний'!$K$6:$K$355,ROW('Прайс повний'!$K$6:$K$355)),ROW(M29))),"")</f>
        <v/>
      </c>
      <c r="G33" s="687" t="str">
        <f t="array" ref="G33">IFERROR(INDEX('Прайс повний'!L$1:L$355,SMALL(IF('Прайс повний'!$K$6:$K$355,ROW('Прайс повний'!$K$6:$K$355)),ROW(N29))),"")</f>
        <v/>
      </c>
      <c r="H33" s="1"/>
      <c r="I33" s="1"/>
      <c r="J33" s="1"/>
      <c r="K33" s="1"/>
    </row>
    <row r="34" spans="1:11" ht="15.75" customHeight="1" x14ac:dyDescent="0.25">
      <c r="A34" s="476" t="str">
        <f t="array" ref="A34">IFERROR(INDEX('Прайс повний'!D$1:D$355,SMALL(IF('Прайс повний'!$K$6:$K$355,ROW('Прайс повний'!$K$6:$K$355)),ROW(F30))),"")</f>
        <v/>
      </c>
      <c r="B34" s="674" t="str">
        <f t="array" ref="B34">IFERROR(INDEX('Прайс повний'!E$1:E$355,SMALL(IF('Прайс повний'!$K$6:$K$355,ROW('Прайс повний'!$K$6:$K$355)),ROW(G30))),"")</f>
        <v/>
      </c>
      <c r="C34" s="470" t="str">
        <f t="array" ref="C34">IFERROR(INDEX('Прайс повний'!A$1:A$355,SMALL(IF('Прайс повний'!$K$6:$K$355,ROW('Прайс повний'!$K$6:$K$355)),ROW(C30))),"")</f>
        <v/>
      </c>
      <c r="D34" s="680" t="str">
        <f t="array" ref="D34">IFERROR(INDEX('Прайс повний'!G$1:G$355,SMALL(IF('Прайс повний'!$K$6:$K$355,ROW('Прайс повний'!$K$6:$K$355)),ROW(I30))),"")</f>
        <v/>
      </c>
      <c r="E34" s="338" t="str">
        <f t="array" ref="E34">IFERROR(INDEX('Прайс повний'!J$1:J$355,SMALL(IF('Прайс повний'!$K$6:$K$355,ROW('Прайс повний'!$K$6:$K$355)),ROW(L30))),"")</f>
        <v/>
      </c>
      <c r="F34" s="464" t="str">
        <f t="array" ref="F34">IFERROR(INDEX('Прайс повний'!K$1:K$355,SMALL(IF('Прайс повний'!$K$6:$K$355,ROW('Прайс повний'!$K$6:$K$355)),ROW(M30))),"")</f>
        <v/>
      </c>
      <c r="G34" s="686" t="str">
        <f t="array" ref="G34">IFERROR(INDEX('Прайс повний'!L$1:L$355,SMALL(IF('Прайс повний'!$K$6:$K$355,ROW('Прайс повний'!$K$6:$K$355)),ROW(N30))),"")</f>
        <v/>
      </c>
      <c r="H34" s="1"/>
      <c r="I34" s="1"/>
      <c r="J34" s="1"/>
      <c r="K34" s="1"/>
    </row>
    <row r="35" spans="1:11" ht="15.75" customHeight="1" x14ac:dyDescent="0.25">
      <c r="A35" s="477" t="str">
        <f t="array" ref="A35">IFERROR(INDEX('Прайс повний'!D$1:D$355,SMALL(IF('Прайс повний'!$K$6:$K$355,ROW('Прайс повний'!$K$6:$K$355)),ROW(F31))),"")</f>
        <v/>
      </c>
      <c r="B35" s="675" t="str">
        <f t="array" ref="B35">IFERROR(INDEX('Прайс повний'!E$1:E$355,SMALL(IF('Прайс повний'!$K$6:$K$355,ROW('Прайс повний'!$K$6:$K$355)),ROW(G31))),"")</f>
        <v/>
      </c>
      <c r="C35" s="471" t="str">
        <f t="array" ref="C35">IFERROR(INDEX('Прайс повний'!A$1:A$355,SMALL(IF('Прайс повний'!$K$6:$K$355,ROW('Прайс повний'!$K$6:$K$355)),ROW(C31))),"")</f>
        <v/>
      </c>
      <c r="D35" s="681" t="str">
        <f t="array" ref="D35">IFERROR(INDEX('Прайс повний'!G$1:G$355,SMALL(IF('Прайс повний'!$K$6:$K$355,ROW('Прайс повний'!$K$6:$K$355)),ROW(I31))),"")</f>
        <v/>
      </c>
      <c r="E35" s="339" t="str">
        <f t="array" ref="E35">IFERROR(INDEX('Прайс повний'!J$1:J$355,SMALL(IF('Прайс повний'!$K$6:$K$355,ROW('Прайс повний'!$K$6:$K$355)),ROW(L31))),"")</f>
        <v/>
      </c>
      <c r="F35" s="465" t="str">
        <f t="array" ref="F35">IFERROR(INDEX('Прайс повний'!K$1:K$355,SMALL(IF('Прайс повний'!$K$6:$K$355,ROW('Прайс повний'!$K$6:$K$355)),ROW(M31))),"")</f>
        <v/>
      </c>
      <c r="G35" s="687" t="str">
        <f t="array" ref="G35">IFERROR(INDEX('Прайс повний'!L$1:L$355,SMALL(IF('Прайс повний'!$K$6:$K$355,ROW('Прайс повний'!$K$6:$K$355)),ROW(N31))),"")</f>
        <v/>
      </c>
      <c r="H35" s="1"/>
      <c r="I35" s="1"/>
      <c r="J35" s="1"/>
      <c r="K35" s="1"/>
    </row>
    <row r="36" spans="1:11" ht="15.75" customHeight="1" x14ac:dyDescent="0.25">
      <c r="A36" s="476" t="str">
        <f t="array" ref="A36">IFERROR(INDEX('Прайс повний'!D$1:D$355,SMALL(IF('Прайс повний'!$K$6:$K$355,ROW('Прайс повний'!$K$6:$K$355)),ROW(F32))),"")</f>
        <v/>
      </c>
      <c r="B36" s="674" t="str">
        <f t="array" ref="B36">IFERROR(INDEX('Прайс повний'!E$1:E$355,SMALL(IF('Прайс повний'!$K$6:$K$355,ROW('Прайс повний'!$K$6:$K$355)),ROW(G32))),"")</f>
        <v/>
      </c>
      <c r="C36" s="470" t="str">
        <f t="array" ref="C36">IFERROR(INDEX('Прайс повний'!A$1:A$355,SMALL(IF('Прайс повний'!$K$6:$K$355,ROW('Прайс повний'!$K$6:$K$355)),ROW(C32))),"")</f>
        <v/>
      </c>
      <c r="D36" s="680" t="str">
        <f t="array" ref="D36">IFERROR(INDEX('Прайс повний'!G$1:G$355,SMALL(IF('Прайс повний'!$K$6:$K$355,ROW('Прайс повний'!$K$6:$K$355)),ROW(I32))),"")</f>
        <v/>
      </c>
      <c r="E36" s="338" t="str">
        <f t="array" ref="E36">IFERROR(INDEX('Прайс повний'!J$1:J$355,SMALL(IF('Прайс повний'!$K$6:$K$355,ROW('Прайс повний'!$K$6:$K$355)),ROW(L32))),"")</f>
        <v/>
      </c>
      <c r="F36" s="464" t="str">
        <f t="array" ref="F36">IFERROR(INDEX('Прайс повний'!K$1:K$355,SMALL(IF('Прайс повний'!$K$6:$K$355,ROW('Прайс повний'!$K$6:$K$355)),ROW(M32))),"")</f>
        <v/>
      </c>
      <c r="G36" s="686" t="str">
        <f t="array" ref="G36">IFERROR(INDEX('Прайс повний'!L$1:L$355,SMALL(IF('Прайс повний'!$K$6:$K$355,ROW('Прайс повний'!$K$6:$K$355)),ROW(N32))),"")</f>
        <v/>
      </c>
      <c r="H36" s="1"/>
      <c r="I36" s="1"/>
      <c r="J36" s="1"/>
      <c r="K36" s="1"/>
    </row>
    <row r="37" spans="1:11" ht="15.75" customHeight="1" thickBot="1" x14ac:dyDescent="0.3">
      <c r="A37" s="478" t="str">
        <f t="array" ref="A37">IFERROR(INDEX('Прайс повний'!D$1:D$355,SMALL(IF('Прайс повний'!$K$6:$K$355,ROW('Прайс повний'!$K$6:$K$355)),ROW(F33))),"")</f>
        <v/>
      </c>
      <c r="B37" s="676" t="str">
        <f t="array" ref="B37">IFERROR(INDEX('Прайс повний'!E$1:E$355,SMALL(IF('Прайс повний'!$K$6:$K$355,ROW('Прайс повний'!$K$6:$K$355)),ROW(G33))),"")</f>
        <v/>
      </c>
      <c r="C37" s="472" t="str">
        <f t="array" ref="C37">IFERROR(INDEX('Прайс повний'!A$1:A$355,SMALL(IF('Прайс повний'!$K$6:$K$355,ROW('Прайс повний'!$K$6:$K$355)),ROW(C33))),"")</f>
        <v/>
      </c>
      <c r="D37" s="682" t="str">
        <f t="array" ref="D37">IFERROR(INDEX('Прайс повний'!G$1:G$355,SMALL(IF('Прайс повний'!$K$6:$K$355,ROW('Прайс повний'!$K$6:$K$355)),ROW(I33))),"")</f>
        <v/>
      </c>
      <c r="E37" s="461" t="str">
        <f t="array" ref="E37">IFERROR(INDEX('Прайс повний'!J$1:J$355,SMALL(IF('Прайс повний'!$K$6:$K$355,ROW('Прайс повний'!$K$6:$K$355)),ROW(L33))),"")</f>
        <v/>
      </c>
      <c r="F37" s="466" t="str">
        <f t="array" ref="F37">IFERROR(INDEX('Прайс повний'!K$1:K$355,SMALL(IF('Прайс повний'!$K$6:$K$355,ROW('Прайс повний'!$K$6:$K$355)),ROW(M33))),"")</f>
        <v/>
      </c>
      <c r="G37" s="688" t="str">
        <f t="array" ref="G37">IFERROR(INDEX('Прайс повний'!L$1:L$355,SMALL(IF('Прайс повний'!$K$6:$K$355,ROW('Прайс повний'!$K$6:$K$355)),ROW(N33))),"")</f>
        <v/>
      </c>
    </row>
    <row r="38" spans="1:11" ht="15.75" customHeight="1" x14ac:dyDescent="0.25">
      <c r="A38" s="17"/>
      <c r="B38" s="2"/>
      <c r="C38" s="19"/>
      <c r="D38" s="2"/>
      <c r="E38" s="18"/>
      <c r="F38" s="18"/>
      <c r="G38" s="18"/>
    </row>
    <row r="39" spans="1:11" ht="15.75" customHeight="1" x14ac:dyDescent="0.25">
      <c r="A39" s="17"/>
      <c r="B39" s="2"/>
      <c r="C39" s="19"/>
      <c r="D39" s="2"/>
      <c r="E39" s="18"/>
      <c r="F39" s="18"/>
      <c r="G39" s="18"/>
    </row>
    <row r="40" spans="1:11" ht="15.75" customHeight="1" x14ac:dyDescent="0.25">
      <c r="A40" s="17"/>
      <c r="B40" s="2"/>
      <c r="C40" s="19"/>
      <c r="D40" s="2"/>
      <c r="E40" s="18"/>
      <c r="F40" s="18"/>
      <c r="G40" s="18"/>
    </row>
    <row r="41" spans="1:11" ht="15.75" customHeight="1" x14ac:dyDescent="0.25">
      <c r="A41" s="17"/>
      <c r="B41" s="2"/>
      <c r="C41" s="19"/>
      <c r="D41" s="2"/>
      <c r="E41" s="18"/>
      <c r="F41" s="18"/>
      <c r="G41" s="18"/>
    </row>
    <row r="42" spans="1:11" ht="15.75" customHeight="1" x14ac:dyDescent="0.25">
      <c r="A42" s="17"/>
      <c r="B42" s="2"/>
      <c r="C42" s="19"/>
      <c r="D42" s="2"/>
      <c r="E42" s="18"/>
      <c r="F42" s="18"/>
      <c r="G42" s="18"/>
    </row>
    <row r="43" spans="1:11" ht="15.75" customHeight="1" x14ac:dyDescent="0.25">
      <c r="A43" s="17"/>
      <c r="B43" s="2"/>
      <c r="C43" s="19"/>
      <c r="D43" s="2"/>
      <c r="E43" s="18"/>
      <c r="F43" s="18"/>
      <c r="G43" s="18"/>
    </row>
    <row r="44" spans="1:11" ht="15.75" customHeight="1" x14ac:dyDescent="0.25">
      <c r="A44" s="17"/>
      <c r="B44" s="2"/>
      <c r="C44" s="19"/>
      <c r="D44" s="2"/>
      <c r="E44" s="18"/>
      <c r="F44" s="18"/>
      <c r="G44" s="18"/>
    </row>
    <row r="45" spans="1:11" ht="15.75" customHeight="1" x14ac:dyDescent="0.25">
      <c r="A45" s="17"/>
      <c r="B45" s="2"/>
      <c r="C45" s="19"/>
      <c r="D45" s="2"/>
      <c r="E45" s="18"/>
      <c r="F45" s="18"/>
      <c r="G45" s="18"/>
    </row>
    <row r="46" spans="1:11" ht="15.75" customHeight="1" x14ac:dyDescent="0.25">
      <c r="A46" s="17"/>
      <c r="B46" s="2"/>
      <c r="C46" s="19"/>
      <c r="D46" s="2"/>
      <c r="E46" s="18"/>
      <c r="F46" s="18"/>
      <c r="G46" s="18"/>
    </row>
    <row r="47" spans="1:11" ht="15.75" customHeight="1" x14ac:dyDescent="0.25">
      <c r="A47" s="17"/>
      <c r="B47" s="2"/>
      <c r="C47" s="19"/>
      <c r="D47" s="2"/>
      <c r="E47" s="18"/>
      <c r="F47" s="18"/>
      <c r="G47" s="18"/>
    </row>
    <row r="48" spans="1:11" ht="15.75" customHeight="1" x14ac:dyDescent="0.25">
      <c r="A48" s="17"/>
      <c r="B48" s="2"/>
      <c r="C48" s="19"/>
      <c r="D48" s="2"/>
      <c r="E48" s="18"/>
      <c r="F48" s="18"/>
      <c r="G48" s="18"/>
    </row>
    <row r="49" spans="1:7" ht="15.75" customHeight="1" x14ac:dyDescent="0.25">
      <c r="A49" s="17"/>
      <c r="B49" s="2"/>
      <c r="C49" s="19"/>
      <c r="D49" s="2"/>
      <c r="E49" s="18"/>
      <c r="F49" s="18"/>
      <c r="G49" s="18"/>
    </row>
    <row r="50" spans="1:7" ht="15.75" customHeight="1" x14ac:dyDescent="0.25">
      <c r="A50" s="17"/>
      <c r="B50" s="2"/>
      <c r="C50" s="19"/>
      <c r="D50" s="2"/>
      <c r="E50" s="18"/>
      <c r="F50" s="18"/>
      <c r="G50" s="18"/>
    </row>
    <row r="51" spans="1:7" ht="15.75" customHeight="1" x14ac:dyDescent="0.25">
      <c r="A51" s="17"/>
      <c r="B51" s="2"/>
      <c r="C51" s="19"/>
      <c r="D51" s="2"/>
      <c r="E51" s="18"/>
      <c r="F51" s="18"/>
      <c r="G51" s="18"/>
    </row>
    <row r="52" spans="1:7" ht="15.75" customHeight="1" x14ac:dyDescent="0.25">
      <c r="A52" s="17"/>
      <c r="B52" s="2"/>
      <c r="C52" s="19"/>
      <c r="D52" s="2"/>
      <c r="E52" s="18"/>
      <c r="F52" s="18"/>
      <c r="G52" s="18"/>
    </row>
    <row r="53" spans="1:7" ht="15.75" customHeight="1" x14ac:dyDescent="0.25">
      <c r="A53" s="17"/>
      <c r="B53" s="2"/>
      <c r="C53" s="19"/>
      <c r="D53" s="2"/>
      <c r="E53" s="18"/>
      <c r="F53" s="18"/>
      <c r="G53" s="18"/>
    </row>
    <row r="54" spans="1:7" ht="15.75" customHeight="1" x14ac:dyDescent="0.25">
      <c r="A54" s="17"/>
      <c r="B54" s="2"/>
      <c r="C54" s="19"/>
      <c r="D54" s="2"/>
      <c r="E54" s="18"/>
      <c r="F54" s="18"/>
      <c r="G54" s="18"/>
    </row>
    <row r="55" spans="1:7" ht="15.75" customHeight="1" x14ac:dyDescent="0.25">
      <c r="A55" s="17"/>
      <c r="B55" s="2"/>
      <c r="C55" s="19"/>
      <c r="D55" s="2"/>
      <c r="E55" s="18"/>
      <c r="F55" s="18"/>
      <c r="G55" s="18"/>
    </row>
    <row r="56" spans="1:7" ht="15.75" customHeight="1" x14ac:dyDescent="0.25">
      <c r="A56" s="17"/>
      <c r="B56" s="2"/>
      <c r="C56" s="19"/>
      <c r="D56" s="2"/>
      <c r="E56" s="18"/>
      <c r="F56" s="18"/>
      <c r="G56" s="18"/>
    </row>
    <row r="57" spans="1:7" ht="15.75" customHeight="1" x14ac:dyDescent="0.25">
      <c r="A57" s="17"/>
      <c r="B57" s="2"/>
      <c r="C57" s="19"/>
      <c r="D57" s="2"/>
      <c r="E57" s="18"/>
      <c r="F57" s="18"/>
      <c r="G57" s="18"/>
    </row>
    <row r="58" spans="1:7" ht="15.75" customHeight="1" x14ac:dyDescent="0.25">
      <c r="A58" s="17"/>
      <c r="B58" s="2"/>
      <c r="C58" s="19"/>
      <c r="D58" s="2"/>
      <c r="E58" s="18"/>
      <c r="F58" s="18"/>
      <c r="G58" s="18"/>
    </row>
    <row r="59" spans="1:7" ht="15.75" customHeight="1" x14ac:dyDescent="0.25">
      <c r="A59" s="17"/>
      <c r="B59" s="2"/>
      <c r="C59" s="19"/>
      <c r="D59" s="2"/>
      <c r="E59" s="18"/>
      <c r="F59" s="18"/>
      <c r="G59" s="18"/>
    </row>
    <row r="60" spans="1:7" ht="15.75" customHeight="1" x14ac:dyDescent="0.25">
      <c r="A60" s="17"/>
      <c r="B60" s="2"/>
      <c r="C60" s="19"/>
      <c r="D60" s="2"/>
      <c r="E60" s="18"/>
      <c r="F60" s="18"/>
      <c r="G60" s="18"/>
    </row>
    <row r="61" spans="1:7" ht="15.75" customHeight="1" x14ac:dyDescent="0.25">
      <c r="A61" s="17"/>
      <c r="B61" s="2"/>
      <c r="C61" s="19"/>
      <c r="D61" s="2"/>
      <c r="E61" s="18"/>
      <c r="F61" s="18"/>
      <c r="G61" s="18"/>
    </row>
    <row r="62" spans="1:7" ht="15.75" customHeight="1" x14ac:dyDescent="0.25">
      <c r="A62" s="17"/>
      <c r="B62" s="2"/>
      <c r="C62" s="19"/>
      <c r="D62" s="2"/>
      <c r="E62" s="18"/>
      <c r="F62" s="18"/>
      <c r="G62" s="18"/>
    </row>
    <row r="63" spans="1:7" ht="15.75" customHeight="1" x14ac:dyDescent="0.25">
      <c r="A63" s="17"/>
      <c r="B63" s="2"/>
      <c r="C63" s="19"/>
      <c r="D63" s="2"/>
      <c r="E63" s="18"/>
      <c r="F63" s="18"/>
      <c r="G63" s="18"/>
    </row>
    <row r="64" spans="1:7" ht="15.75" customHeight="1" x14ac:dyDescent="0.25">
      <c r="A64" s="17"/>
      <c r="B64" s="2"/>
      <c r="C64" s="19"/>
      <c r="D64" s="2"/>
      <c r="E64" s="18"/>
      <c r="F64" s="18"/>
      <c r="G64" s="18"/>
    </row>
    <row r="65" spans="1:7" ht="15.75" customHeight="1" x14ac:dyDescent="0.25">
      <c r="A65" s="17"/>
      <c r="B65" s="2"/>
      <c r="C65" s="19"/>
      <c r="D65" s="2"/>
      <c r="E65" s="18"/>
      <c r="F65" s="18"/>
      <c r="G65" s="18"/>
    </row>
    <row r="66" spans="1:7" ht="15.75" customHeight="1" x14ac:dyDescent="0.25">
      <c r="A66" s="17"/>
      <c r="B66" s="2"/>
      <c r="C66" s="19"/>
      <c r="D66" s="2"/>
      <c r="E66" s="18"/>
      <c r="F66" s="18"/>
      <c r="G66" s="18"/>
    </row>
    <row r="67" spans="1:7" ht="15.75" customHeight="1" x14ac:dyDescent="0.25">
      <c r="A67" s="17"/>
      <c r="B67" s="2"/>
      <c r="C67" s="19"/>
      <c r="D67" s="2"/>
      <c r="E67" s="18"/>
      <c r="F67" s="18"/>
      <c r="G67" s="18"/>
    </row>
    <row r="68" spans="1:7" ht="15.75" customHeight="1" x14ac:dyDescent="0.25">
      <c r="A68" s="17"/>
      <c r="B68" s="2"/>
      <c r="C68" s="19"/>
      <c r="D68" s="2"/>
      <c r="E68" s="18"/>
      <c r="F68" s="18"/>
      <c r="G68" s="18"/>
    </row>
    <row r="69" spans="1:7" ht="15.75" customHeight="1" x14ac:dyDescent="0.25">
      <c r="A69" s="17"/>
      <c r="B69" s="2"/>
      <c r="C69" s="19"/>
      <c r="D69" s="2"/>
      <c r="E69" s="18"/>
      <c r="F69" s="18"/>
      <c r="G69" s="18"/>
    </row>
    <row r="70" spans="1:7" ht="15.75" customHeight="1" x14ac:dyDescent="0.25">
      <c r="A70" s="17"/>
      <c r="B70" s="2"/>
      <c r="C70" s="19"/>
      <c r="D70" s="2"/>
      <c r="E70" s="18"/>
      <c r="F70" s="18"/>
      <c r="G70" s="18"/>
    </row>
    <row r="71" spans="1:7" ht="15.75" customHeight="1" x14ac:dyDescent="0.25">
      <c r="A71" s="17"/>
      <c r="B71" s="2"/>
      <c r="C71" s="19"/>
      <c r="D71" s="2"/>
      <c r="E71" s="18"/>
      <c r="F71" s="18"/>
      <c r="G71" s="18"/>
    </row>
    <row r="72" spans="1:7" ht="15.75" customHeight="1" x14ac:dyDescent="0.25">
      <c r="A72" s="17"/>
      <c r="B72" s="2"/>
      <c r="C72" s="19"/>
      <c r="D72" s="2"/>
      <c r="E72" s="18"/>
      <c r="F72" s="18"/>
      <c r="G72" s="18"/>
    </row>
    <row r="73" spans="1:7" ht="15.75" customHeight="1" x14ac:dyDescent="0.25">
      <c r="A73" s="17"/>
      <c r="B73" s="2"/>
      <c r="C73" s="19"/>
      <c r="D73" s="2"/>
      <c r="E73" s="18"/>
      <c r="F73" s="18"/>
      <c r="G73" s="18"/>
    </row>
    <row r="74" spans="1:7" ht="15.75" customHeight="1" x14ac:dyDescent="0.25">
      <c r="A74" s="17"/>
      <c r="B74" s="2"/>
      <c r="C74" s="19"/>
      <c r="D74" s="2"/>
      <c r="E74" s="18"/>
      <c r="F74" s="18"/>
      <c r="G74" s="18"/>
    </row>
    <row r="75" spans="1:7" ht="15.75" customHeight="1" x14ac:dyDescent="0.25">
      <c r="A75" s="17"/>
      <c r="B75" s="2"/>
      <c r="C75" s="19"/>
      <c r="D75" s="2"/>
      <c r="E75" s="18"/>
      <c r="F75" s="18"/>
      <c r="G75" s="18"/>
    </row>
    <row r="76" spans="1:7" ht="15.75" customHeight="1" x14ac:dyDescent="0.25">
      <c r="A76" s="17"/>
      <c r="B76" s="2"/>
      <c r="C76" s="19"/>
      <c r="D76" s="2"/>
      <c r="E76" s="18"/>
      <c r="F76" s="18"/>
      <c r="G76" s="18"/>
    </row>
    <row r="77" spans="1:7" ht="15.75" customHeight="1" x14ac:dyDescent="0.25">
      <c r="A77" s="17"/>
      <c r="B77" s="2"/>
      <c r="C77" s="19"/>
      <c r="D77" s="2"/>
      <c r="E77" s="18"/>
      <c r="F77" s="18"/>
      <c r="G77" s="18"/>
    </row>
    <row r="78" spans="1:7" ht="15.75" customHeight="1" x14ac:dyDescent="0.25">
      <c r="A78" s="17"/>
      <c r="B78" s="2"/>
      <c r="C78" s="19"/>
      <c r="D78" s="2"/>
      <c r="E78" s="18"/>
      <c r="F78" s="18"/>
      <c r="G78" s="18"/>
    </row>
    <row r="79" spans="1:7" ht="15.75" customHeight="1" x14ac:dyDescent="0.25">
      <c r="A79" s="17"/>
      <c r="B79" s="2"/>
      <c r="C79" s="19"/>
      <c r="D79" s="2"/>
      <c r="E79" s="18"/>
      <c r="F79" s="18"/>
      <c r="G79" s="18"/>
    </row>
    <row r="80" spans="1:7" ht="15.75" customHeight="1" x14ac:dyDescent="0.25">
      <c r="A80" s="17"/>
      <c r="B80" s="2"/>
      <c r="C80" s="19"/>
      <c r="D80" s="2"/>
      <c r="E80" s="18"/>
      <c r="F80" s="18"/>
      <c r="G80" s="18"/>
    </row>
    <row r="81" spans="1:7" ht="15.75" customHeight="1" x14ac:dyDescent="0.25">
      <c r="A81" s="17"/>
      <c r="B81" s="2"/>
      <c r="C81" s="19"/>
      <c r="D81" s="2"/>
      <c r="E81" s="18"/>
      <c r="F81" s="18"/>
      <c r="G81" s="18"/>
    </row>
    <row r="82" spans="1:7" ht="15.75" customHeight="1" x14ac:dyDescent="0.25">
      <c r="A82" s="17"/>
      <c r="B82" s="2"/>
      <c r="C82" s="19"/>
      <c r="D82" s="2"/>
      <c r="E82" s="18"/>
      <c r="F82" s="18"/>
      <c r="G82" s="18"/>
    </row>
    <row r="83" spans="1:7" ht="15.75" customHeight="1" x14ac:dyDescent="0.25">
      <c r="A83" s="17"/>
      <c r="B83" s="2"/>
      <c r="C83" s="19"/>
      <c r="D83" s="2"/>
      <c r="E83" s="18"/>
      <c r="F83" s="18"/>
      <c r="G83" s="18"/>
    </row>
    <row r="84" spans="1:7" ht="15.75" customHeight="1" x14ac:dyDescent="0.25">
      <c r="A84" s="17"/>
      <c r="B84" s="2"/>
      <c r="C84" s="19"/>
      <c r="D84" s="2"/>
      <c r="E84" s="18"/>
      <c r="F84" s="18"/>
      <c r="G84" s="18"/>
    </row>
    <row r="85" spans="1:7" ht="15.75" customHeight="1" x14ac:dyDescent="0.25">
      <c r="A85" s="17"/>
      <c r="B85" s="2"/>
      <c r="C85" s="19"/>
      <c r="D85" s="2"/>
      <c r="E85" s="18"/>
      <c r="F85" s="18"/>
      <c r="G85" s="18"/>
    </row>
    <row r="86" spans="1:7" ht="15.75" customHeight="1" x14ac:dyDescent="0.25">
      <c r="A86" s="17"/>
      <c r="B86" s="2"/>
      <c r="C86" s="19"/>
      <c r="D86" s="2"/>
      <c r="E86" s="18"/>
      <c r="F86" s="18"/>
      <c r="G86" s="18"/>
    </row>
    <row r="87" spans="1:7" ht="15.75" customHeight="1" x14ac:dyDescent="0.25">
      <c r="A87" s="17"/>
      <c r="B87" s="2"/>
      <c r="C87" s="19"/>
      <c r="D87" s="2"/>
      <c r="E87" s="18"/>
      <c r="F87" s="18"/>
      <c r="G87" s="18"/>
    </row>
    <row r="88" spans="1:7" ht="15.75" customHeight="1" x14ac:dyDescent="0.25">
      <c r="A88" s="17"/>
      <c r="B88" s="2"/>
      <c r="C88" s="19"/>
      <c r="D88" s="2"/>
      <c r="E88" s="18"/>
      <c r="F88" s="18"/>
      <c r="G88" s="18"/>
    </row>
    <row r="89" spans="1:7" ht="15.75" customHeight="1" x14ac:dyDescent="0.25">
      <c r="A89" s="17"/>
      <c r="B89" s="2"/>
      <c r="C89" s="19"/>
      <c r="D89" s="2"/>
      <c r="E89" s="18"/>
      <c r="F89" s="18"/>
      <c r="G89" s="18"/>
    </row>
    <row r="90" spans="1:7" ht="15.75" customHeight="1" x14ac:dyDescent="0.25">
      <c r="A90" s="17"/>
      <c r="B90" s="2"/>
      <c r="C90" s="19"/>
      <c r="D90" s="2"/>
      <c r="E90" s="18"/>
      <c r="F90" s="18"/>
      <c r="G90" s="18"/>
    </row>
    <row r="91" spans="1:7" ht="15.75" customHeight="1" x14ac:dyDescent="0.25">
      <c r="A91" s="17"/>
      <c r="B91" s="2"/>
      <c r="C91" s="19"/>
      <c r="D91" s="2"/>
      <c r="E91" s="18"/>
      <c r="F91" s="18"/>
      <c r="G91" s="18"/>
    </row>
    <row r="92" spans="1:7" ht="15.75" customHeight="1" x14ac:dyDescent="0.25">
      <c r="A92" s="17"/>
      <c r="B92" s="2"/>
      <c r="C92" s="19"/>
      <c r="D92" s="2"/>
      <c r="E92" s="18"/>
      <c r="F92" s="18"/>
      <c r="G92" s="18"/>
    </row>
    <row r="93" spans="1:7" ht="15.75" customHeight="1" x14ac:dyDescent="0.25">
      <c r="A93" s="17"/>
      <c r="B93" s="2"/>
      <c r="C93" s="19"/>
      <c r="D93" s="2"/>
      <c r="E93" s="18"/>
      <c r="F93" s="18"/>
      <c r="G93" s="18"/>
    </row>
    <row r="94" spans="1:7" ht="15.75" customHeight="1" x14ac:dyDescent="0.25">
      <c r="A94" s="17"/>
      <c r="B94" s="2"/>
      <c r="C94" s="19"/>
      <c r="D94" s="2"/>
      <c r="E94" s="18"/>
      <c r="F94" s="18"/>
      <c r="G94" s="18"/>
    </row>
    <row r="95" spans="1:7" ht="15.75" customHeight="1" x14ac:dyDescent="0.25">
      <c r="A95" s="17"/>
      <c r="B95" s="2"/>
      <c r="C95" s="19"/>
      <c r="D95" s="2"/>
      <c r="E95" s="18"/>
      <c r="F95" s="18"/>
      <c r="G95" s="18"/>
    </row>
    <row r="96" spans="1:7" ht="15.75" customHeight="1" x14ac:dyDescent="0.25">
      <c r="A96" s="17"/>
      <c r="B96" s="2"/>
      <c r="C96" s="19"/>
      <c r="D96" s="2"/>
      <c r="E96" s="18"/>
      <c r="F96" s="18"/>
      <c r="G96" s="18"/>
    </row>
    <row r="97" spans="1:7" ht="15.75" customHeight="1" x14ac:dyDescent="0.25">
      <c r="A97" s="17"/>
      <c r="B97" s="2"/>
      <c r="C97" s="19"/>
      <c r="D97" s="2"/>
      <c r="E97" s="18"/>
      <c r="F97" s="18"/>
      <c r="G97" s="18"/>
    </row>
    <row r="98" spans="1:7" ht="15.75" customHeight="1" x14ac:dyDescent="0.25">
      <c r="A98" s="17"/>
      <c r="B98" s="2"/>
      <c r="C98" s="19"/>
      <c r="D98" s="2"/>
      <c r="E98" s="18"/>
      <c r="F98" s="18"/>
      <c r="G98" s="18"/>
    </row>
    <row r="99" spans="1:7" ht="15.75" customHeight="1" x14ac:dyDescent="0.25">
      <c r="A99" s="17"/>
      <c r="B99" s="2"/>
      <c r="C99" s="19"/>
      <c r="D99" s="2"/>
      <c r="E99" s="18"/>
      <c r="F99" s="18"/>
      <c r="G99" s="18"/>
    </row>
    <row r="100" spans="1:7" ht="15.75" customHeight="1" x14ac:dyDescent="0.25">
      <c r="A100" s="17"/>
      <c r="B100" s="2"/>
      <c r="C100" s="19"/>
      <c r="D100" s="2"/>
      <c r="E100" s="18"/>
      <c r="F100" s="18"/>
      <c r="G100" s="18"/>
    </row>
  </sheetData>
  <mergeCells count="3">
    <mergeCell ref="A1:C1"/>
    <mergeCell ref="A2:C3"/>
    <mergeCell ref="F1:G1"/>
  </mergeCells>
  <pageMargins left="0.70866141732283472" right="0.70866141732283472" top="0.74803149606299213" bottom="0.74803149606299213" header="0" footer="0"/>
  <pageSetup paperSize="9" scale="8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5399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Прайс</vt:lpstr>
      <vt:lpstr>Супутні товари</vt:lpstr>
      <vt:lpstr>Прайс повний</vt:lpstr>
      <vt:lpstr>Замовлення</vt:lpstr>
    </vt:vector>
  </TitlesOfParts>
  <Manager>Баран Т.М.</Manager>
  <Company>RAM-T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Прайс-Лист РАМ-Т</dc:title>
  <dc:creator>Sabina Mamchyn;Ira Melnychenko</dc:creator>
  <cp:lastModifiedBy>Asus</cp:lastModifiedBy>
  <cp:revision>9</cp:revision>
  <cp:lastPrinted>2020-10-16T10:22:42Z</cp:lastPrinted>
  <dcterms:created xsi:type="dcterms:W3CDTF">2015-06-15T06:24:20Z</dcterms:created>
  <dcterms:modified xsi:type="dcterms:W3CDTF">2020-11-20T13:26:10Z</dcterms:modified>
  <cp:category>Блискавкозахист ЗАЗЕМЛЕННЯ</cp:category>
  <dc:language>uk-UA</dc:language>
  <cp:version>6520</cp:version>
</cp:coreProperties>
</file>